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T:\Legislative Session\2025 Session\Legislative Requests\Legislative Printouts\"/>
    </mc:Choice>
  </mc:AlternateContent>
  <xr:revisionPtr revIDLastSave="0" documentId="13_ncr:1_{FBE61791-C7BD-4BC1-8231-EA19B0F3BAE6}" xr6:coauthVersionLast="47" xr6:coauthVersionMax="47" xr10:uidLastSave="{00000000-0000-0000-0000-000000000000}"/>
  <bookViews>
    <workbookView xWindow="-57720" yWindow="585" windowWidth="29040" windowHeight="15720" xr2:uid="{7F938097-C6D2-470F-B949-CE8486CA205D}"/>
  </bookViews>
  <sheets>
    <sheet name="FY26 Estimates" sheetId="1" r:id="rId1"/>
    <sheet name="Calculations for Weightings" sheetId="4" r:id="rId2"/>
    <sheet name="3Yr Avg" sheetId="3" state="hidden" r:id="rId3"/>
    <sheet name="BASE History" sheetId="2" r:id="rId4"/>
  </sheets>
  <definedNames>
    <definedName name="_xlnm._FilterDatabase" localSheetId="0" hidden="1">'FY26 Estimates'!$A$6:$BF$291</definedName>
    <definedName name="_xlnm.Print_Area" localSheetId="0">'FY26 Estimates'!$A$1:$AI$291</definedName>
    <definedName name="_xlnm.Print_Titles" localSheetId="0">'FY26 Estimates'!$A:$C,'FY26 Estimates'!$1:$6</definedName>
  </definedName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D8" i="1" l="1"/>
  <c r="BE8" i="1" s="1"/>
  <c r="BF8" i="1" s="1"/>
  <c r="V8" i="1" s="1"/>
  <c r="BD9" i="1"/>
  <c r="BD10" i="1"/>
  <c r="BE10" i="1" s="1"/>
  <c r="BD11" i="1"/>
  <c r="BE11" i="1" s="1"/>
  <c r="BD12" i="1"/>
  <c r="BE12" i="1" s="1"/>
  <c r="BD13" i="1"/>
  <c r="BD14" i="1"/>
  <c r="BE14" i="1" s="1"/>
  <c r="BD15" i="1"/>
  <c r="BE15" i="1" s="1"/>
  <c r="BD16" i="1"/>
  <c r="BE16" i="1" s="1"/>
  <c r="BD17" i="1"/>
  <c r="BD18" i="1"/>
  <c r="BD19" i="1"/>
  <c r="BE19" i="1" s="1"/>
  <c r="BD20" i="1"/>
  <c r="BE20" i="1" s="1"/>
  <c r="BD21" i="1"/>
  <c r="BE21" i="1" s="1"/>
  <c r="BD22" i="1"/>
  <c r="BE22" i="1" s="1"/>
  <c r="BD23" i="1"/>
  <c r="BE23" i="1" s="1"/>
  <c r="BD24" i="1"/>
  <c r="BE24" i="1" s="1"/>
  <c r="BD25" i="1"/>
  <c r="BD26" i="1"/>
  <c r="BD27" i="1"/>
  <c r="BE27" i="1" s="1"/>
  <c r="BD28" i="1"/>
  <c r="BE28" i="1" s="1"/>
  <c r="BD29" i="1"/>
  <c r="BE29" i="1" s="1"/>
  <c r="BD30" i="1"/>
  <c r="BE30" i="1" s="1"/>
  <c r="BD31" i="1"/>
  <c r="BE31" i="1" s="1"/>
  <c r="BD32" i="1"/>
  <c r="BD33" i="1"/>
  <c r="BD34" i="1"/>
  <c r="BD35" i="1"/>
  <c r="BE35" i="1" s="1"/>
  <c r="BD36" i="1"/>
  <c r="BE36" i="1" s="1"/>
  <c r="BD37" i="1"/>
  <c r="BE37" i="1" s="1"/>
  <c r="BD38" i="1"/>
  <c r="BE38" i="1" s="1"/>
  <c r="BD39" i="1"/>
  <c r="BE39" i="1" s="1"/>
  <c r="BD40" i="1"/>
  <c r="BD41" i="1"/>
  <c r="BD42" i="1"/>
  <c r="BD43" i="1"/>
  <c r="BE43" i="1" s="1"/>
  <c r="BD44" i="1"/>
  <c r="BE44" i="1" s="1"/>
  <c r="BD45" i="1"/>
  <c r="BE45" i="1" s="1"/>
  <c r="BD46" i="1"/>
  <c r="BE46" i="1" s="1"/>
  <c r="BD47" i="1"/>
  <c r="BE47" i="1" s="1"/>
  <c r="BD48" i="1"/>
  <c r="BD49" i="1"/>
  <c r="BD50" i="1"/>
  <c r="BD51" i="1"/>
  <c r="BE51" i="1" s="1"/>
  <c r="BD52" i="1"/>
  <c r="BE52" i="1" s="1"/>
  <c r="BD53" i="1"/>
  <c r="BE53" i="1" s="1"/>
  <c r="BD54" i="1"/>
  <c r="BE54" i="1" s="1"/>
  <c r="BD55" i="1"/>
  <c r="BE55" i="1" s="1"/>
  <c r="BD56" i="1"/>
  <c r="BD57" i="1"/>
  <c r="BD58" i="1"/>
  <c r="BD59" i="1"/>
  <c r="BE59" i="1" s="1"/>
  <c r="BD60" i="1"/>
  <c r="BE60" i="1" s="1"/>
  <c r="BD61" i="1"/>
  <c r="BE61" i="1" s="1"/>
  <c r="BD62" i="1"/>
  <c r="BE62" i="1" s="1"/>
  <c r="BD63" i="1"/>
  <c r="BE63" i="1" s="1"/>
  <c r="BD64" i="1"/>
  <c r="BE64" i="1" s="1"/>
  <c r="BD65" i="1"/>
  <c r="BD66" i="1"/>
  <c r="BD67" i="1"/>
  <c r="BD68" i="1"/>
  <c r="BE68" i="1" s="1"/>
  <c r="BD69" i="1"/>
  <c r="BE69" i="1" s="1"/>
  <c r="BD70" i="1"/>
  <c r="BE70" i="1" s="1"/>
  <c r="BD71" i="1"/>
  <c r="BE71" i="1" s="1"/>
  <c r="BD72" i="1"/>
  <c r="BE72" i="1" s="1"/>
  <c r="BD73" i="1"/>
  <c r="BD74" i="1"/>
  <c r="BD75" i="1"/>
  <c r="BE75" i="1" s="1"/>
  <c r="BD76" i="1"/>
  <c r="BE76" i="1" s="1"/>
  <c r="BD77" i="1"/>
  <c r="BD78" i="1"/>
  <c r="BE78" i="1" s="1"/>
  <c r="BD79" i="1"/>
  <c r="BE79" i="1" s="1"/>
  <c r="BD80" i="1"/>
  <c r="BE80" i="1" s="1"/>
  <c r="BD81" i="1"/>
  <c r="BD82" i="1"/>
  <c r="BD83" i="1"/>
  <c r="BE83" i="1" s="1"/>
  <c r="BD84" i="1"/>
  <c r="BE84" i="1" s="1"/>
  <c r="BD85" i="1"/>
  <c r="BE85" i="1" s="1"/>
  <c r="BD86" i="1"/>
  <c r="BE86" i="1" s="1"/>
  <c r="BD87" i="1"/>
  <c r="BE87" i="1" s="1"/>
  <c r="BD88" i="1"/>
  <c r="BE88" i="1" s="1"/>
  <c r="BD89" i="1"/>
  <c r="BD90" i="1"/>
  <c r="BD91" i="1"/>
  <c r="BD92" i="1"/>
  <c r="BE92" i="1" s="1"/>
  <c r="BD93" i="1"/>
  <c r="BE93" i="1" s="1"/>
  <c r="BD94" i="1"/>
  <c r="BE94" i="1" s="1"/>
  <c r="BD95" i="1"/>
  <c r="BE95" i="1" s="1"/>
  <c r="BD96" i="1"/>
  <c r="BE96" i="1" s="1"/>
  <c r="BD97" i="1"/>
  <c r="BD98" i="1"/>
  <c r="BE98" i="1" s="1"/>
  <c r="BD99" i="1"/>
  <c r="BE99" i="1" s="1"/>
  <c r="BD100" i="1"/>
  <c r="BE100" i="1" s="1"/>
  <c r="BD101" i="1"/>
  <c r="BE101" i="1" s="1"/>
  <c r="BD102" i="1"/>
  <c r="BE102" i="1" s="1"/>
  <c r="BD103" i="1"/>
  <c r="BE103" i="1" s="1"/>
  <c r="BD104" i="1"/>
  <c r="BE104" i="1" s="1"/>
  <c r="BD105" i="1"/>
  <c r="BD106" i="1"/>
  <c r="BD107" i="1"/>
  <c r="BE107" i="1" s="1"/>
  <c r="BD108" i="1"/>
  <c r="BE108" i="1" s="1"/>
  <c r="BD109" i="1"/>
  <c r="BE109" i="1" s="1"/>
  <c r="BD110" i="1"/>
  <c r="BE110" i="1" s="1"/>
  <c r="BD111" i="1"/>
  <c r="BE111" i="1" s="1"/>
  <c r="BD112" i="1"/>
  <c r="BE112" i="1" s="1"/>
  <c r="BD113" i="1"/>
  <c r="BD114" i="1"/>
  <c r="BE114" i="1" s="1"/>
  <c r="BD115" i="1"/>
  <c r="BE115" i="1" s="1"/>
  <c r="BD116" i="1"/>
  <c r="BE116" i="1" s="1"/>
  <c r="BD117" i="1"/>
  <c r="BE117" i="1" s="1"/>
  <c r="BD118" i="1"/>
  <c r="BE118" i="1" s="1"/>
  <c r="BD119" i="1"/>
  <c r="BE119" i="1" s="1"/>
  <c r="BD120" i="1"/>
  <c r="BE120" i="1" s="1"/>
  <c r="BD121" i="1"/>
  <c r="BD122" i="1"/>
  <c r="BD123" i="1"/>
  <c r="BE123" i="1" s="1"/>
  <c r="BD124" i="1"/>
  <c r="BE124" i="1" s="1"/>
  <c r="BD125" i="1"/>
  <c r="BE125" i="1" s="1"/>
  <c r="BD126" i="1"/>
  <c r="BE126" i="1" s="1"/>
  <c r="BD127" i="1"/>
  <c r="BE127" i="1" s="1"/>
  <c r="BD128" i="1"/>
  <c r="BE128" i="1" s="1"/>
  <c r="BD129" i="1"/>
  <c r="BD130" i="1"/>
  <c r="BE130" i="1" s="1"/>
  <c r="BD131" i="1"/>
  <c r="BD132" i="1"/>
  <c r="BE132" i="1" s="1"/>
  <c r="BD133" i="1"/>
  <c r="BE133" i="1" s="1"/>
  <c r="BD134" i="1"/>
  <c r="BE134" i="1" s="1"/>
  <c r="BD135" i="1"/>
  <c r="BE135" i="1" s="1"/>
  <c r="BD136" i="1"/>
  <c r="BE136" i="1" s="1"/>
  <c r="BD137" i="1"/>
  <c r="BD138" i="1"/>
  <c r="BE138" i="1" s="1"/>
  <c r="BD139" i="1"/>
  <c r="BE139" i="1" s="1"/>
  <c r="BD140" i="1"/>
  <c r="BE140" i="1" s="1"/>
  <c r="BD141" i="1"/>
  <c r="BE141" i="1" s="1"/>
  <c r="BD142" i="1"/>
  <c r="BE142" i="1" s="1"/>
  <c r="BD143" i="1"/>
  <c r="BE143" i="1" s="1"/>
  <c r="BD144" i="1"/>
  <c r="BE144" i="1" s="1"/>
  <c r="BD145" i="1"/>
  <c r="BD146" i="1"/>
  <c r="BE146" i="1" s="1"/>
  <c r="BD147" i="1"/>
  <c r="BE147" i="1" s="1"/>
  <c r="BD148" i="1"/>
  <c r="BE148" i="1" s="1"/>
  <c r="BD149" i="1"/>
  <c r="BE149" i="1" s="1"/>
  <c r="BD150" i="1"/>
  <c r="BE150" i="1" s="1"/>
  <c r="BD151" i="1"/>
  <c r="BE151" i="1" s="1"/>
  <c r="BD152" i="1"/>
  <c r="BE152" i="1" s="1"/>
  <c r="BD153" i="1"/>
  <c r="BD154" i="1"/>
  <c r="BE154" i="1" s="1"/>
  <c r="BD155" i="1"/>
  <c r="BE155" i="1" s="1"/>
  <c r="BD156" i="1"/>
  <c r="BE156" i="1" s="1"/>
  <c r="BD157" i="1"/>
  <c r="BE157" i="1" s="1"/>
  <c r="BD158" i="1"/>
  <c r="BE158" i="1" s="1"/>
  <c r="BD159" i="1"/>
  <c r="BE159" i="1" s="1"/>
  <c r="BD160" i="1"/>
  <c r="BE160" i="1" s="1"/>
  <c r="BD161" i="1"/>
  <c r="BD162" i="1"/>
  <c r="BE162" i="1" s="1"/>
  <c r="BD163" i="1"/>
  <c r="BE163" i="1" s="1"/>
  <c r="BD164" i="1"/>
  <c r="BE164" i="1" s="1"/>
  <c r="BD165" i="1"/>
  <c r="BE165" i="1" s="1"/>
  <c r="BD166" i="1"/>
  <c r="BE166" i="1" s="1"/>
  <c r="BD167" i="1"/>
  <c r="BE167" i="1" s="1"/>
  <c r="BD168" i="1"/>
  <c r="BE168" i="1" s="1"/>
  <c r="BD169" i="1"/>
  <c r="BD170" i="1"/>
  <c r="BE170" i="1" s="1"/>
  <c r="BD171" i="1"/>
  <c r="BE171" i="1" s="1"/>
  <c r="BD172" i="1"/>
  <c r="BE172" i="1" s="1"/>
  <c r="BD173" i="1"/>
  <c r="BE173" i="1" s="1"/>
  <c r="BD174" i="1"/>
  <c r="BE174" i="1" s="1"/>
  <c r="BD175" i="1"/>
  <c r="BE175" i="1" s="1"/>
  <c r="BD176" i="1"/>
  <c r="BE176" i="1" s="1"/>
  <c r="BD177" i="1"/>
  <c r="BD178" i="1"/>
  <c r="BE178" i="1" s="1"/>
  <c r="BD179" i="1"/>
  <c r="BD180" i="1"/>
  <c r="BE180" i="1" s="1"/>
  <c r="BD181" i="1"/>
  <c r="BE181" i="1" s="1"/>
  <c r="BD182" i="1"/>
  <c r="BE182" i="1" s="1"/>
  <c r="BD183" i="1"/>
  <c r="BE183" i="1" s="1"/>
  <c r="BD184" i="1"/>
  <c r="BE184" i="1" s="1"/>
  <c r="BD185" i="1"/>
  <c r="BD186" i="1"/>
  <c r="BE186" i="1" s="1"/>
  <c r="BD187" i="1"/>
  <c r="BE187" i="1" s="1"/>
  <c r="BD188" i="1"/>
  <c r="BE188" i="1" s="1"/>
  <c r="BD189" i="1"/>
  <c r="BE189" i="1" s="1"/>
  <c r="BD190" i="1"/>
  <c r="BE190" i="1" s="1"/>
  <c r="BD191" i="1"/>
  <c r="BE191" i="1" s="1"/>
  <c r="BD192" i="1"/>
  <c r="BE192" i="1" s="1"/>
  <c r="BD193" i="1"/>
  <c r="BD194" i="1"/>
  <c r="BE194" i="1" s="1"/>
  <c r="BD195" i="1"/>
  <c r="BE195" i="1" s="1"/>
  <c r="BD196" i="1"/>
  <c r="BE196" i="1" s="1"/>
  <c r="BD197" i="1"/>
  <c r="BE197" i="1" s="1"/>
  <c r="BD198" i="1"/>
  <c r="BE198" i="1" s="1"/>
  <c r="BD199" i="1"/>
  <c r="BE199" i="1" s="1"/>
  <c r="BD200" i="1"/>
  <c r="BE200" i="1" s="1"/>
  <c r="BD201" i="1"/>
  <c r="BD202" i="1"/>
  <c r="BE202" i="1" s="1"/>
  <c r="BD203" i="1"/>
  <c r="BE203" i="1" s="1"/>
  <c r="BD204" i="1"/>
  <c r="BE204" i="1" s="1"/>
  <c r="BD205" i="1"/>
  <c r="BE205" i="1" s="1"/>
  <c r="BD206" i="1"/>
  <c r="BE206" i="1" s="1"/>
  <c r="BD207" i="1"/>
  <c r="BE207" i="1" s="1"/>
  <c r="BD208" i="1"/>
  <c r="BE208" i="1" s="1"/>
  <c r="BD209" i="1"/>
  <c r="BD210" i="1"/>
  <c r="BE210" i="1" s="1"/>
  <c r="BD211" i="1"/>
  <c r="BE211" i="1" s="1"/>
  <c r="BD212" i="1"/>
  <c r="BE212" i="1" s="1"/>
  <c r="BD213" i="1"/>
  <c r="BE213" i="1" s="1"/>
  <c r="BD214" i="1"/>
  <c r="BE214" i="1" s="1"/>
  <c r="BD215" i="1"/>
  <c r="BE215" i="1" s="1"/>
  <c r="BD216" i="1"/>
  <c r="BE216" i="1" s="1"/>
  <c r="BD217" i="1"/>
  <c r="BD218" i="1"/>
  <c r="BE218" i="1" s="1"/>
  <c r="BD219" i="1"/>
  <c r="BE219" i="1" s="1"/>
  <c r="BD220" i="1"/>
  <c r="BE220" i="1" s="1"/>
  <c r="BD221" i="1"/>
  <c r="BE221" i="1" s="1"/>
  <c r="BD222" i="1"/>
  <c r="BE222" i="1" s="1"/>
  <c r="BD223" i="1"/>
  <c r="BE223" i="1" s="1"/>
  <c r="BD224" i="1"/>
  <c r="BE224" i="1" s="1"/>
  <c r="BD225" i="1"/>
  <c r="BD226" i="1"/>
  <c r="BE226" i="1" s="1"/>
  <c r="BD227" i="1"/>
  <c r="BE227" i="1" s="1"/>
  <c r="BD228" i="1"/>
  <c r="BE228" i="1" s="1"/>
  <c r="BD229" i="1"/>
  <c r="BE229" i="1" s="1"/>
  <c r="BD230" i="1"/>
  <c r="BE230" i="1" s="1"/>
  <c r="BD231" i="1"/>
  <c r="BE231" i="1" s="1"/>
  <c r="BD232" i="1"/>
  <c r="BE232" i="1" s="1"/>
  <c r="BD233" i="1"/>
  <c r="BD234" i="1"/>
  <c r="BD235" i="1"/>
  <c r="BE235" i="1" s="1"/>
  <c r="BD236" i="1"/>
  <c r="BE236" i="1" s="1"/>
  <c r="BD237" i="1"/>
  <c r="BE237" i="1" s="1"/>
  <c r="BD238" i="1"/>
  <c r="BE238" i="1" s="1"/>
  <c r="BD239" i="1"/>
  <c r="BE239" i="1" s="1"/>
  <c r="BD240" i="1"/>
  <c r="BE240" i="1" s="1"/>
  <c r="BD241" i="1"/>
  <c r="BD242" i="1"/>
  <c r="BE242" i="1" s="1"/>
  <c r="BD243" i="1"/>
  <c r="BE243" i="1" s="1"/>
  <c r="BD244" i="1"/>
  <c r="BE244" i="1" s="1"/>
  <c r="BD245" i="1"/>
  <c r="BE245" i="1" s="1"/>
  <c r="BD246" i="1"/>
  <c r="BE246" i="1" s="1"/>
  <c r="BD247" i="1"/>
  <c r="BE247" i="1" s="1"/>
  <c r="BD248" i="1"/>
  <c r="BE248" i="1" s="1"/>
  <c r="BD249" i="1"/>
  <c r="BD250" i="1"/>
  <c r="BE250" i="1" s="1"/>
  <c r="BD251" i="1"/>
  <c r="BE251" i="1" s="1"/>
  <c r="BD252" i="1"/>
  <c r="BE252" i="1" s="1"/>
  <c r="BD253" i="1"/>
  <c r="BE253" i="1" s="1"/>
  <c r="BD254" i="1"/>
  <c r="BE254" i="1" s="1"/>
  <c r="BD255" i="1"/>
  <c r="BE255" i="1" s="1"/>
  <c r="BD256" i="1"/>
  <c r="BE256" i="1" s="1"/>
  <c r="BD257" i="1"/>
  <c r="BD258" i="1"/>
  <c r="BE258" i="1" s="1"/>
  <c r="BD259" i="1"/>
  <c r="BE259" i="1" s="1"/>
  <c r="BD260" i="1"/>
  <c r="BE260" i="1" s="1"/>
  <c r="BD261" i="1"/>
  <c r="BE261" i="1" s="1"/>
  <c r="BD262" i="1"/>
  <c r="BE262" i="1" s="1"/>
  <c r="BD263" i="1"/>
  <c r="BE263" i="1" s="1"/>
  <c r="BD264" i="1"/>
  <c r="BE264" i="1" s="1"/>
  <c r="BD265" i="1"/>
  <c r="BD266" i="1"/>
  <c r="BE266" i="1" s="1"/>
  <c r="BD267" i="1"/>
  <c r="BE267" i="1" s="1"/>
  <c r="BD268" i="1"/>
  <c r="BE268" i="1" s="1"/>
  <c r="BD269" i="1"/>
  <c r="BE269" i="1" s="1"/>
  <c r="BD270" i="1"/>
  <c r="BE270" i="1" s="1"/>
  <c r="BD271" i="1"/>
  <c r="BE271" i="1" s="1"/>
  <c r="BD272" i="1"/>
  <c r="BE272" i="1" s="1"/>
  <c r="BD273" i="1"/>
  <c r="BD274" i="1"/>
  <c r="BE274" i="1" s="1"/>
  <c r="BD275" i="1"/>
  <c r="BE275" i="1" s="1"/>
  <c r="BD276" i="1"/>
  <c r="BE276" i="1" s="1"/>
  <c r="BD277" i="1"/>
  <c r="BE277" i="1" s="1"/>
  <c r="BD278" i="1"/>
  <c r="BE278" i="1" s="1"/>
  <c r="BD279" i="1"/>
  <c r="BE279" i="1" s="1"/>
  <c r="BD280" i="1"/>
  <c r="BE280" i="1" s="1"/>
  <c r="BD281" i="1"/>
  <c r="BD282" i="1"/>
  <c r="BE282" i="1" s="1"/>
  <c r="BD283" i="1"/>
  <c r="BE283" i="1" s="1"/>
  <c r="BD284" i="1"/>
  <c r="BE284" i="1" s="1"/>
  <c r="BD285" i="1"/>
  <c r="BE285" i="1" s="1"/>
  <c r="BD286" i="1"/>
  <c r="BE286" i="1" s="1"/>
  <c r="BD287" i="1"/>
  <c r="BE287" i="1" s="1"/>
  <c r="BF287" i="1" s="1"/>
  <c r="V287" i="1" s="1"/>
  <c r="BD288" i="1"/>
  <c r="BE288" i="1" s="1"/>
  <c r="BD289" i="1"/>
  <c r="BD290" i="1"/>
  <c r="BE290" i="1" s="1"/>
  <c r="BD291" i="1"/>
  <c r="BE291" i="1" s="1"/>
  <c r="BD7" i="1"/>
  <c r="BE7" i="1" s="1"/>
  <c r="BC291" i="1"/>
  <c r="BC290" i="1"/>
  <c r="BE289" i="1"/>
  <c r="BC289" i="1"/>
  <c r="BC288" i="1"/>
  <c r="BC287" i="1"/>
  <c r="BC286" i="1"/>
  <c r="BC285" i="1"/>
  <c r="BC284" i="1"/>
  <c r="BC283" i="1"/>
  <c r="BC282" i="1"/>
  <c r="BE281" i="1"/>
  <c r="BC281" i="1"/>
  <c r="BC280" i="1"/>
  <c r="BC279" i="1"/>
  <c r="BC278" i="1"/>
  <c r="BC277" i="1"/>
  <c r="BC276" i="1"/>
  <c r="BC275" i="1"/>
  <c r="BC274" i="1"/>
  <c r="BE273" i="1"/>
  <c r="BC273" i="1"/>
  <c r="BC272" i="1"/>
  <c r="BC271" i="1"/>
  <c r="BC270" i="1"/>
  <c r="BC269" i="1"/>
  <c r="BC268" i="1"/>
  <c r="BC267" i="1"/>
  <c r="BC266" i="1"/>
  <c r="BE265" i="1"/>
  <c r="BC265" i="1"/>
  <c r="BC264" i="1"/>
  <c r="BC263" i="1"/>
  <c r="BC262" i="1"/>
  <c r="BC261" i="1"/>
  <c r="BC260" i="1"/>
  <c r="BC259" i="1"/>
  <c r="BC258" i="1"/>
  <c r="BE257" i="1"/>
  <c r="BC257" i="1"/>
  <c r="BC256" i="1"/>
  <c r="BC255" i="1"/>
  <c r="BC254" i="1"/>
  <c r="BC253" i="1"/>
  <c r="BC252" i="1"/>
  <c r="BC251" i="1"/>
  <c r="BC250" i="1"/>
  <c r="BE249" i="1"/>
  <c r="BC249" i="1"/>
  <c r="BC248" i="1"/>
  <c r="BC247" i="1"/>
  <c r="BC246" i="1"/>
  <c r="BC245" i="1"/>
  <c r="BC244" i="1"/>
  <c r="BC243" i="1"/>
  <c r="BC242" i="1"/>
  <c r="BE241" i="1"/>
  <c r="BC241" i="1"/>
  <c r="BC240" i="1"/>
  <c r="BC239" i="1"/>
  <c r="BC238" i="1"/>
  <c r="BC237" i="1"/>
  <c r="BC236" i="1"/>
  <c r="BC235" i="1"/>
  <c r="BE234" i="1"/>
  <c r="BC234" i="1"/>
  <c r="BE233" i="1"/>
  <c r="BC233" i="1"/>
  <c r="BC232" i="1"/>
  <c r="BC231" i="1"/>
  <c r="BC230" i="1"/>
  <c r="BC229" i="1"/>
  <c r="BC228" i="1"/>
  <c r="BC227" i="1"/>
  <c r="BC226" i="1"/>
  <c r="BE225" i="1"/>
  <c r="BC225" i="1"/>
  <c r="BC224" i="1"/>
  <c r="BC223" i="1"/>
  <c r="BC222" i="1"/>
  <c r="BC221" i="1"/>
  <c r="BC220" i="1"/>
  <c r="BC219" i="1"/>
  <c r="BC218" i="1"/>
  <c r="BE217" i="1"/>
  <c r="BC217" i="1"/>
  <c r="BC216" i="1"/>
  <c r="BC215" i="1"/>
  <c r="BC214" i="1"/>
  <c r="BC213" i="1"/>
  <c r="BC212" i="1"/>
  <c r="BC211" i="1"/>
  <c r="BC210" i="1"/>
  <c r="BE209" i="1"/>
  <c r="BC209" i="1"/>
  <c r="BC208" i="1"/>
  <c r="BC207" i="1"/>
  <c r="BC206" i="1"/>
  <c r="BC205" i="1"/>
  <c r="BC204" i="1"/>
  <c r="BC203" i="1"/>
  <c r="BC202" i="1"/>
  <c r="BE201" i="1"/>
  <c r="BC201" i="1"/>
  <c r="BC200" i="1"/>
  <c r="BC199" i="1"/>
  <c r="BC198" i="1"/>
  <c r="BC197" i="1"/>
  <c r="BC196" i="1"/>
  <c r="BC195" i="1"/>
  <c r="BC194" i="1"/>
  <c r="BE193" i="1"/>
  <c r="BC193" i="1"/>
  <c r="BC192" i="1"/>
  <c r="BC191" i="1"/>
  <c r="BC190" i="1"/>
  <c r="BC189" i="1"/>
  <c r="BC188" i="1"/>
  <c r="BC187" i="1"/>
  <c r="BC186" i="1"/>
  <c r="BE185" i="1"/>
  <c r="BC185" i="1"/>
  <c r="BC184" i="1"/>
  <c r="BC183" i="1"/>
  <c r="BC182" i="1"/>
  <c r="BC181" i="1"/>
  <c r="BC180" i="1"/>
  <c r="BE179" i="1"/>
  <c r="BC179" i="1"/>
  <c r="BC178" i="1"/>
  <c r="BE177" i="1"/>
  <c r="BC177" i="1"/>
  <c r="BC176" i="1"/>
  <c r="BC175" i="1"/>
  <c r="BC174" i="1"/>
  <c r="BC173" i="1"/>
  <c r="BC172" i="1"/>
  <c r="BC171" i="1"/>
  <c r="BC170" i="1"/>
  <c r="BE169" i="1"/>
  <c r="BC169" i="1"/>
  <c r="BC168" i="1"/>
  <c r="BC167" i="1"/>
  <c r="BC166" i="1"/>
  <c r="BC165" i="1"/>
  <c r="BC164" i="1"/>
  <c r="BC163" i="1"/>
  <c r="BC162" i="1"/>
  <c r="BE161" i="1"/>
  <c r="BC161" i="1"/>
  <c r="BC160" i="1"/>
  <c r="BC159" i="1"/>
  <c r="BC158" i="1"/>
  <c r="BC157" i="1"/>
  <c r="BC156" i="1"/>
  <c r="BC155" i="1"/>
  <c r="BC154" i="1"/>
  <c r="BE153" i="1"/>
  <c r="BC153" i="1"/>
  <c r="BC152" i="1"/>
  <c r="BC151" i="1"/>
  <c r="BC150" i="1"/>
  <c r="BC149" i="1"/>
  <c r="BC148" i="1"/>
  <c r="BC147" i="1"/>
  <c r="BC146" i="1"/>
  <c r="BE145" i="1"/>
  <c r="BC145" i="1"/>
  <c r="BC144" i="1"/>
  <c r="BC143" i="1"/>
  <c r="BC142" i="1"/>
  <c r="BC141" i="1"/>
  <c r="BC140" i="1"/>
  <c r="BC139" i="1"/>
  <c r="BC138" i="1"/>
  <c r="BE137" i="1"/>
  <c r="BC137" i="1"/>
  <c r="BC136" i="1"/>
  <c r="BC135" i="1"/>
  <c r="BC134" i="1"/>
  <c r="BC133" i="1"/>
  <c r="BC132" i="1"/>
  <c r="BE131" i="1"/>
  <c r="BC131" i="1"/>
  <c r="BC130" i="1"/>
  <c r="BE129" i="1"/>
  <c r="BC129" i="1"/>
  <c r="BC128" i="1"/>
  <c r="BC127" i="1"/>
  <c r="BC126" i="1"/>
  <c r="BC125" i="1"/>
  <c r="BC124" i="1"/>
  <c r="BC123" i="1"/>
  <c r="BE122" i="1"/>
  <c r="BC122" i="1"/>
  <c r="BE121" i="1"/>
  <c r="BC121" i="1"/>
  <c r="BC120" i="1"/>
  <c r="BC119" i="1"/>
  <c r="BC118" i="1"/>
  <c r="BC117" i="1"/>
  <c r="BC116" i="1"/>
  <c r="BC115" i="1"/>
  <c r="BC114" i="1"/>
  <c r="BE113" i="1"/>
  <c r="BC113" i="1"/>
  <c r="BC112" i="1"/>
  <c r="BC111" i="1"/>
  <c r="BC110" i="1"/>
  <c r="BC109" i="1"/>
  <c r="BC108" i="1"/>
  <c r="BC107" i="1"/>
  <c r="BE106" i="1"/>
  <c r="BC106" i="1"/>
  <c r="BE105" i="1"/>
  <c r="BC105" i="1"/>
  <c r="BC104" i="1"/>
  <c r="BC103" i="1"/>
  <c r="BC102" i="1"/>
  <c r="BC101" i="1"/>
  <c r="BC100" i="1"/>
  <c r="BC99" i="1"/>
  <c r="BC98" i="1"/>
  <c r="BE97" i="1"/>
  <c r="BC97" i="1"/>
  <c r="BC96" i="1"/>
  <c r="BC95" i="1"/>
  <c r="BC94" i="1"/>
  <c r="BC93" i="1"/>
  <c r="BC92" i="1"/>
  <c r="BE91" i="1"/>
  <c r="BC91" i="1"/>
  <c r="BE90" i="1"/>
  <c r="BC90" i="1"/>
  <c r="BE89" i="1"/>
  <c r="BC89" i="1"/>
  <c r="BC88" i="1"/>
  <c r="BC87" i="1"/>
  <c r="BC86" i="1"/>
  <c r="BC85" i="1"/>
  <c r="BC84" i="1"/>
  <c r="BC83" i="1"/>
  <c r="BE82" i="1"/>
  <c r="BC82" i="1"/>
  <c r="BE81" i="1"/>
  <c r="BC81" i="1"/>
  <c r="BC80" i="1"/>
  <c r="BC79" i="1"/>
  <c r="BC78" i="1"/>
  <c r="BE77" i="1"/>
  <c r="BC77" i="1"/>
  <c r="BC76" i="1"/>
  <c r="BC75" i="1"/>
  <c r="BE74" i="1"/>
  <c r="BC74" i="1"/>
  <c r="BE73" i="1"/>
  <c r="BC73" i="1"/>
  <c r="BC72" i="1"/>
  <c r="BC71" i="1"/>
  <c r="BC70" i="1"/>
  <c r="BC69" i="1"/>
  <c r="BC68" i="1"/>
  <c r="BE67" i="1"/>
  <c r="BC67" i="1"/>
  <c r="BE66" i="1"/>
  <c r="BC66" i="1"/>
  <c r="BE65" i="1"/>
  <c r="BC65" i="1"/>
  <c r="BC64" i="1"/>
  <c r="BC63" i="1"/>
  <c r="BC62" i="1"/>
  <c r="BC61" i="1"/>
  <c r="BC60" i="1"/>
  <c r="BC59" i="1"/>
  <c r="BE58" i="1"/>
  <c r="BC58" i="1"/>
  <c r="BE57" i="1"/>
  <c r="BC57" i="1"/>
  <c r="BE56" i="1"/>
  <c r="BC56" i="1"/>
  <c r="BC55" i="1"/>
  <c r="BC54" i="1"/>
  <c r="BC53" i="1"/>
  <c r="BC52" i="1"/>
  <c r="BC51" i="1"/>
  <c r="BE50" i="1"/>
  <c r="BC50" i="1"/>
  <c r="BE49" i="1"/>
  <c r="BC49" i="1"/>
  <c r="BE48" i="1"/>
  <c r="BC48" i="1"/>
  <c r="BC47" i="1"/>
  <c r="BC46" i="1"/>
  <c r="BC45" i="1"/>
  <c r="BC44" i="1"/>
  <c r="BC43" i="1"/>
  <c r="BE42" i="1"/>
  <c r="BC42" i="1"/>
  <c r="BE41" i="1"/>
  <c r="BC41" i="1"/>
  <c r="BE40" i="1"/>
  <c r="BC40" i="1"/>
  <c r="BC39" i="1"/>
  <c r="BC38" i="1"/>
  <c r="BC37" i="1"/>
  <c r="BC36" i="1"/>
  <c r="BC35" i="1"/>
  <c r="BE34" i="1"/>
  <c r="BC34" i="1"/>
  <c r="BE33" i="1"/>
  <c r="BC33" i="1"/>
  <c r="BE32" i="1"/>
  <c r="BC32" i="1"/>
  <c r="BC31" i="1"/>
  <c r="BC30" i="1"/>
  <c r="BC29" i="1"/>
  <c r="BC28" i="1"/>
  <c r="BC27" i="1"/>
  <c r="BE26" i="1"/>
  <c r="BC26" i="1"/>
  <c r="BE25" i="1"/>
  <c r="BC25" i="1"/>
  <c r="BC24" i="1"/>
  <c r="BC23" i="1"/>
  <c r="BC22" i="1"/>
  <c r="BC21" i="1"/>
  <c r="BC20" i="1"/>
  <c r="BC19" i="1"/>
  <c r="BE18" i="1"/>
  <c r="BC18" i="1"/>
  <c r="BE17" i="1"/>
  <c r="BC17" i="1"/>
  <c r="BC16" i="1"/>
  <c r="BC15" i="1"/>
  <c r="BC14" i="1"/>
  <c r="BE13" i="1"/>
  <c r="BC13" i="1"/>
  <c r="BC12" i="1"/>
  <c r="BC11" i="1"/>
  <c r="BC10" i="1"/>
  <c r="BE9" i="1"/>
  <c r="BC9" i="1"/>
  <c r="BC7" i="1"/>
  <c r="BB6" i="1"/>
  <c r="G5" i="3"/>
  <c r="BF279" i="1" l="1"/>
  <c r="V279" i="1" s="1"/>
  <c r="BF49" i="1"/>
  <c r="V49" i="1" s="1"/>
  <c r="BF271" i="1"/>
  <c r="V271" i="1" s="1"/>
  <c r="BF191" i="1"/>
  <c r="V191" i="1" s="1"/>
  <c r="BF127" i="1"/>
  <c r="V127" i="1" s="1"/>
  <c r="BF111" i="1"/>
  <c r="V111" i="1" s="1"/>
  <c r="BF71" i="1"/>
  <c r="V71" i="1" s="1"/>
  <c r="BF112" i="1"/>
  <c r="V112" i="1" s="1"/>
  <c r="BF219" i="1"/>
  <c r="V219" i="1" s="1"/>
  <c r="BF199" i="1"/>
  <c r="V199" i="1" s="1"/>
  <c r="BF228" i="1"/>
  <c r="V228" i="1" s="1"/>
  <c r="BF172" i="1"/>
  <c r="V172" i="1" s="1"/>
  <c r="BF20" i="1"/>
  <c r="V20" i="1" s="1"/>
  <c r="BF251" i="1"/>
  <c r="V251" i="1" s="1"/>
  <c r="BF244" i="1"/>
  <c r="V244" i="1" s="1"/>
  <c r="BF151" i="1"/>
  <c r="V151" i="1" s="1"/>
  <c r="BF79" i="1"/>
  <c r="V79" i="1" s="1"/>
  <c r="BF48" i="1"/>
  <c r="V48" i="1" s="1"/>
  <c r="BF143" i="1"/>
  <c r="V143" i="1" s="1"/>
  <c r="BF17" i="1"/>
  <c r="V17" i="1" s="1"/>
  <c r="BF277" i="1"/>
  <c r="V277" i="1" s="1"/>
  <c r="BF269" i="1"/>
  <c r="V269" i="1" s="1"/>
  <c r="BF181" i="1"/>
  <c r="V181" i="1" s="1"/>
  <c r="BF61" i="1"/>
  <c r="V61" i="1" s="1"/>
  <c r="BF37" i="1"/>
  <c r="V37" i="1" s="1"/>
  <c r="BF29" i="1"/>
  <c r="V29" i="1" s="1"/>
  <c r="BF242" i="1"/>
  <c r="V242" i="1" s="1"/>
  <c r="BF128" i="1"/>
  <c r="V128" i="1" s="1"/>
  <c r="BF104" i="1"/>
  <c r="V104" i="1" s="1"/>
  <c r="BF80" i="1"/>
  <c r="V80" i="1" s="1"/>
  <c r="BF44" i="1"/>
  <c r="V44" i="1" s="1"/>
  <c r="BF163" i="1"/>
  <c r="V163" i="1" s="1"/>
  <c r="BF188" i="1"/>
  <c r="V188" i="1" s="1"/>
  <c r="BF227" i="1"/>
  <c r="V227" i="1" s="1"/>
  <c r="BF166" i="1"/>
  <c r="V166" i="1" s="1"/>
  <c r="BF189" i="1"/>
  <c r="V189" i="1" s="1"/>
  <c r="BF24" i="1"/>
  <c r="V24" i="1" s="1"/>
  <c r="BF41" i="1"/>
  <c r="V41" i="1" s="1"/>
  <c r="BF196" i="1"/>
  <c r="V196" i="1" s="1"/>
  <c r="BF132" i="1"/>
  <c r="V132" i="1" s="1"/>
  <c r="BF282" i="1"/>
  <c r="V282" i="1" s="1"/>
  <c r="BF231" i="1"/>
  <c r="V231" i="1" s="1"/>
  <c r="BF156" i="1"/>
  <c r="V156" i="1" s="1"/>
  <c r="BF161" i="1"/>
  <c r="V161" i="1" s="1"/>
  <c r="BF9" i="1"/>
  <c r="V9" i="1" s="1"/>
  <c r="BF66" i="1"/>
  <c r="V66" i="1" s="1"/>
  <c r="BF74" i="1"/>
  <c r="V74" i="1" s="1"/>
  <c r="BF82" i="1"/>
  <c r="V82" i="1" s="1"/>
  <c r="BF122" i="1"/>
  <c r="V122" i="1" s="1"/>
  <c r="BF140" i="1"/>
  <c r="V140" i="1" s="1"/>
  <c r="BF145" i="1"/>
  <c r="V145" i="1" s="1"/>
  <c r="BF168" i="1"/>
  <c r="V168" i="1" s="1"/>
  <c r="BF177" i="1"/>
  <c r="V177" i="1" s="1"/>
  <c r="BF204" i="1"/>
  <c r="V204" i="1" s="1"/>
  <c r="BF209" i="1"/>
  <c r="V209" i="1" s="1"/>
  <c r="BF275" i="1"/>
  <c r="V275" i="1" s="1"/>
  <c r="BF214" i="1"/>
  <c r="V214" i="1" s="1"/>
  <c r="BF34" i="1"/>
  <c r="V34" i="1" s="1"/>
  <c r="BF95" i="1"/>
  <c r="V95" i="1" s="1"/>
  <c r="BF187" i="1"/>
  <c r="V187" i="1" s="1"/>
  <c r="BF252" i="1"/>
  <c r="V252" i="1" s="1"/>
  <c r="BF285" i="1"/>
  <c r="V285" i="1" s="1"/>
  <c r="BF19" i="1"/>
  <c r="V19" i="1" s="1"/>
  <c r="BF27" i="1"/>
  <c r="V27" i="1" s="1"/>
  <c r="BF35" i="1"/>
  <c r="V35" i="1" s="1"/>
  <c r="BF43" i="1"/>
  <c r="V43" i="1" s="1"/>
  <c r="BF51" i="1"/>
  <c r="V51" i="1" s="1"/>
  <c r="BF59" i="1"/>
  <c r="V59" i="1" s="1"/>
  <c r="BF123" i="1"/>
  <c r="V123" i="1" s="1"/>
  <c r="BF137" i="1"/>
  <c r="V137" i="1" s="1"/>
  <c r="BF220" i="1"/>
  <c r="V220" i="1" s="1"/>
  <c r="BF11" i="1"/>
  <c r="V11" i="1" s="1"/>
  <c r="BF290" i="1"/>
  <c r="V290" i="1" s="1"/>
  <c r="BF274" i="1"/>
  <c r="V274" i="1" s="1"/>
  <c r="BF178" i="1"/>
  <c r="V178" i="1" s="1"/>
  <c r="BF10" i="1"/>
  <c r="V10" i="1" s="1"/>
  <c r="BF12" i="1"/>
  <c r="V12" i="1" s="1"/>
  <c r="BF129" i="1"/>
  <c r="V129" i="1" s="1"/>
  <c r="BF148" i="1"/>
  <c r="V148" i="1" s="1"/>
  <c r="BF153" i="1"/>
  <c r="V153" i="1" s="1"/>
  <c r="BF236" i="1"/>
  <c r="V236" i="1" s="1"/>
  <c r="BF241" i="1"/>
  <c r="V241" i="1" s="1"/>
  <c r="BF259" i="1"/>
  <c r="V259" i="1" s="1"/>
  <c r="BF283" i="1"/>
  <c r="V283" i="1" s="1"/>
  <c r="BF16" i="1"/>
  <c r="V16" i="1" s="1"/>
  <c r="BF185" i="1"/>
  <c r="V185" i="1" s="1"/>
  <c r="BF224" i="1"/>
  <c r="V224" i="1" s="1"/>
  <c r="BF23" i="1"/>
  <c r="V23" i="1" s="1"/>
  <c r="BF39" i="1"/>
  <c r="V39" i="1" s="1"/>
  <c r="BF47" i="1"/>
  <c r="V47" i="1" s="1"/>
  <c r="BF55" i="1"/>
  <c r="V55" i="1" s="1"/>
  <c r="BF182" i="1"/>
  <c r="V182" i="1" s="1"/>
  <c r="BF240" i="1"/>
  <c r="V240" i="1" s="1"/>
  <c r="BF208" i="1"/>
  <c r="V208" i="1" s="1"/>
  <c r="BF249" i="1"/>
  <c r="V249" i="1" s="1"/>
  <c r="BF144" i="1"/>
  <c r="V144" i="1" s="1"/>
  <c r="BF25" i="1"/>
  <c r="V25" i="1" s="1"/>
  <c r="BF57" i="1"/>
  <c r="V57" i="1" s="1"/>
  <c r="BF65" i="1"/>
  <c r="V65" i="1" s="1"/>
  <c r="BF69" i="1"/>
  <c r="V69" i="1" s="1"/>
  <c r="BF85" i="1"/>
  <c r="V85" i="1" s="1"/>
  <c r="BF93" i="1"/>
  <c r="V93" i="1" s="1"/>
  <c r="BF125" i="1"/>
  <c r="V125" i="1" s="1"/>
  <c r="BF160" i="1"/>
  <c r="V160" i="1" s="1"/>
  <c r="BF164" i="1"/>
  <c r="V164" i="1" s="1"/>
  <c r="BF176" i="1"/>
  <c r="V176" i="1" s="1"/>
  <c r="BF246" i="1"/>
  <c r="V246" i="1" s="1"/>
  <c r="BF33" i="1"/>
  <c r="V33" i="1" s="1"/>
  <c r="BF58" i="1"/>
  <c r="V58" i="1" s="1"/>
  <c r="BF42" i="1"/>
  <c r="V42" i="1" s="1"/>
  <c r="BF52" i="1"/>
  <c r="V52" i="1" s="1"/>
  <c r="BF56" i="1"/>
  <c r="V56" i="1" s="1"/>
  <c r="BF72" i="1"/>
  <c r="V72" i="1" s="1"/>
  <c r="BF89" i="1"/>
  <c r="V89" i="1" s="1"/>
  <c r="BF99" i="1"/>
  <c r="V99" i="1" s="1"/>
  <c r="BF109" i="1"/>
  <c r="V109" i="1" s="1"/>
  <c r="BF119" i="1"/>
  <c r="V119" i="1" s="1"/>
  <c r="BF131" i="1"/>
  <c r="V131" i="1" s="1"/>
  <c r="BF134" i="1"/>
  <c r="V134" i="1" s="1"/>
  <c r="BF198" i="1"/>
  <c r="V198" i="1" s="1"/>
  <c r="BF210" i="1"/>
  <c r="V210" i="1" s="1"/>
  <c r="BF217" i="1"/>
  <c r="V217" i="1" s="1"/>
  <c r="BF223" i="1"/>
  <c r="V223" i="1" s="1"/>
  <c r="BF230" i="1"/>
  <c r="V230" i="1" s="1"/>
  <c r="BF233" i="1"/>
  <c r="V233" i="1" s="1"/>
  <c r="BF245" i="1"/>
  <c r="V245" i="1" s="1"/>
  <c r="BF281" i="1"/>
  <c r="V281" i="1" s="1"/>
  <c r="BF289" i="1"/>
  <c r="V289" i="1" s="1"/>
  <c r="BF211" i="1"/>
  <c r="V211" i="1" s="1"/>
  <c r="BF26" i="1"/>
  <c r="V26" i="1" s="1"/>
  <c r="BF36" i="1"/>
  <c r="V36" i="1" s="1"/>
  <c r="BF40" i="1"/>
  <c r="V40" i="1" s="1"/>
  <c r="BF53" i="1"/>
  <c r="V53" i="1" s="1"/>
  <c r="BF83" i="1"/>
  <c r="V83" i="1" s="1"/>
  <c r="BF96" i="1"/>
  <c r="V96" i="1" s="1"/>
  <c r="BF106" i="1"/>
  <c r="V106" i="1" s="1"/>
  <c r="BF113" i="1"/>
  <c r="V113" i="1" s="1"/>
  <c r="BF155" i="1"/>
  <c r="V155" i="1" s="1"/>
  <c r="BF158" i="1"/>
  <c r="V158" i="1" s="1"/>
  <c r="BF179" i="1"/>
  <c r="V179" i="1" s="1"/>
  <c r="BF205" i="1"/>
  <c r="V205" i="1" s="1"/>
  <c r="BF243" i="1"/>
  <c r="V243" i="1" s="1"/>
  <c r="BF253" i="1"/>
  <c r="V253" i="1" s="1"/>
  <c r="BF266" i="1"/>
  <c r="V266" i="1" s="1"/>
  <c r="BF165" i="1"/>
  <c r="V165" i="1" s="1"/>
  <c r="BF13" i="1"/>
  <c r="V13" i="1" s="1"/>
  <c r="BF50" i="1"/>
  <c r="V50" i="1" s="1"/>
  <c r="BF60" i="1"/>
  <c r="V60" i="1" s="1"/>
  <c r="BF64" i="1"/>
  <c r="V64" i="1" s="1"/>
  <c r="BF77" i="1"/>
  <c r="V77" i="1" s="1"/>
  <c r="BF87" i="1"/>
  <c r="V87" i="1" s="1"/>
  <c r="BF97" i="1"/>
  <c r="V97" i="1" s="1"/>
  <c r="BF139" i="1"/>
  <c r="V139" i="1" s="1"/>
  <c r="BF142" i="1"/>
  <c r="V142" i="1" s="1"/>
  <c r="BF149" i="1"/>
  <c r="V149" i="1" s="1"/>
  <c r="BF152" i="1"/>
  <c r="V152" i="1" s="1"/>
  <c r="BF169" i="1"/>
  <c r="V169" i="1" s="1"/>
  <c r="BF173" i="1"/>
  <c r="V173" i="1" s="1"/>
  <c r="BF192" i="1"/>
  <c r="V192" i="1" s="1"/>
  <c r="BF215" i="1"/>
  <c r="V215" i="1" s="1"/>
  <c r="BF237" i="1"/>
  <c r="V237" i="1" s="1"/>
  <c r="BF120" i="1"/>
  <c r="V120" i="1" s="1"/>
  <c r="BF133" i="1"/>
  <c r="V133" i="1" s="1"/>
  <c r="BF136" i="1"/>
  <c r="V136" i="1" s="1"/>
  <c r="BF183" i="1"/>
  <c r="V183" i="1" s="1"/>
  <c r="BF193" i="1"/>
  <c r="V193" i="1" s="1"/>
  <c r="BF203" i="1"/>
  <c r="V203" i="1" s="1"/>
  <c r="BF212" i="1"/>
  <c r="V212" i="1" s="1"/>
  <c r="BF221" i="1"/>
  <c r="V221" i="1" s="1"/>
  <c r="BF225" i="1"/>
  <c r="V225" i="1" s="1"/>
  <c r="BF234" i="1"/>
  <c r="V234" i="1" s="1"/>
  <c r="BF247" i="1"/>
  <c r="V247" i="1" s="1"/>
  <c r="BF257" i="1"/>
  <c r="V257" i="1" s="1"/>
  <c r="BF263" i="1"/>
  <c r="V263" i="1" s="1"/>
  <c r="BF267" i="1"/>
  <c r="V267" i="1" s="1"/>
  <c r="BF81" i="1"/>
  <c r="V81" i="1" s="1"/>
  <c r="BF235" i="1"/>
  <c r="V235" i="1" s="1"/>
  <c r="BF103" i="1"/>
  <c r="V103" i="1" s="1"/>
  <c r="BF21" i="1"/>
  <c r="V21" i="1" s="1"/>
  <c r="BF68" i="1"/>
  <c r="V68" i="1" s="1"/>
  <c r="BF75" i="1"/>
  <c r="V75" i="1" s="1"/>
  <c r="BF124" i="1"/>
  <c r="V124" i="1" s="1"/>
  <c r="BF157" i="1"/>
  <c r="V157" i="1" s="1"/>
  <c r="BF200" i="1"/>
  <c r="V200" i="1" s="1"/>
  <c r="BF206" i="1"/>
  <c r="V206" i="1" s="1"/>
  <c r="BF261" i="1"/>
  <c r="V261" i="1" s="1"/>
  <c r="BF264" i="1"/>
  <c r="V264" i="1" s="1"/>
  <c r="BF268" i="1"/>
  <c r="V268" i="1" s="1"/>
  <c r="BF18" i="1"/>
  <c r="V18" i="1" s="1"/>
  <c r="BF28" i="1"/>
  <c r="V28" i="1" s="1"/>
  <c r="BF32" i="1"/>
  <c r="V32" i="1" s="1"/>
  <c r="BF45" i="1"/>
  <c r="V45" i="1" s="1"/>
  <c r="BF88" i="1"/>
  <c r="V88" i="1" s="1"/>
  <c r="BF115" i="1"/>
  <c r="V115" i="1" s="1"/>
  <c r="BF141" i="1"/>
  <c r="V141" i="1" s="1"/>
  <c r="BF147" i="1"/>
  <c r="V147" i="1" s="1"/>
  <c r="BF150" i="1"/>
  <c r="V150" i="1" s="1"/>
  <c r="BF171" i="1"/>
  <c r="V171" i="1" s="1"/>
  <c r="BF174" i="1"/>
  <c r="V174" i="1" s="1"/>
  <c r="BF201" i="1"/>
  <c r="V201" i="1" s="1"/>
  <c r="BF213" i="1"/>
  <c r="V213" i="1" s="1"/>
  <c r="BF232" i="1"/>
  <c r="V232" i="1" s="1"/>
  <c r="BF238" i="1"/>
  <c r="V238" i="1" s="1"/>
  <c r="BF255" i="1"/>
  <c r="V255" i="1" s="1"/>
  <c r="BF272" i="1"/>
  <c r="V272" i="1" s="1"/>
  <c r="BF276" i="1"/>
  <c r="V276" i="1" s="1"/>
  <c r="BF280" i="1"/>
  <c r="V280" i="1" s="1"/>
  <c r="BF284" i="1"/>
  <c r="V284" i="1" s="1"/>
  <c r="BF288" i="1"/>
  <c r="V288" i="1" s="1"/>
  <c r="BF63" i="1"/>
  <c r="V63" i="1" s="1"/>
  <c r="BF31" i="1"/>
  <c r="V31" i="1" s="1"/>
  <c r="BF15" i="1"/>
  <c r="V15" i="1" s="1"/>
  <c r="BF195" i="1"/>
  <c r="V195" i="1" s="1"/>
  <c r="BF207" i="1"/>
  <c r="V207" i="1" s="1"/>
  <c r="BF90" i="1"/>
  <c r="V90" i="1" s="1"/>
  <c r="BF167" i="1"/>
  <c r="V167" i="1" s="1"/>
  <c r="BF180" i="1"/>
  <c r="V180" i="1" s="1"/>
  <c r="BF91" i="1"/>
  <c r="V91" i="1" s="1"/>
  <c r="BF67" i="1"/>
  <c r="V67" i="1" s="1"/>
  <c r="BF73" i="1"/>
  <c r="V73" i="1" s="1"/>
  <c r="BF107" i="1"/>
  <c r="V107" i="1" s="1"/>
  <c r="BF135" i="1"/>
  <c r="V135" i="1" s="1"/>
  <c r="BF175" i="1"/>
  <c r="V175" i="1" s="1"/>
  <c r="BF202" i="1"/>
  <c r="V202" i="1" s="1"/>
  <c r="BF239" i="1"/>
  <c r="V239" i="1" s="1"/>
  <c r="BF254" i="1"/>
  <c r="V254" i="1" s="1"/>
  <c r="BF229" i="1"/>
  <c r="V229" i="1" s="1"/>
  <c r="BF101" i="1"/>
  <c r="V101" i="1" s="1"/>
  <c r="BF117" i="1"/>
  <c r="V117" i="1" s="1"/>
  <c r="BF159" i="1"/>
  <c r="V159" i="1" s="1"/>
  <c r="BF197" i="1"/>
  <c r="V197" i="1" s="1"/>
  <c r="BF265" i="1"/>
  <c r="V265" i="1" s="1"/>
  <c r="BF14" i="1"/>
  <c r="V14" i="1" s="1"/>
  <c r="BF22" i="1"/>
  <c r="V22" i="1" s="1"/>
  <c r="BF30" i="1"/>
  <c r="V30" i="1" s="1"/>
  <c r="BF38" i="1"/>
  <c r="V38" i="1" s="1"/>
  <c r="BF46" i="1"/>
  <c r="V46" i="1" s="1"/>
  <c r="BF54" i="1"/>
  <c r="V54" i="1" s="1"/>
  <c r="BF62" i="1"/>
  <c r="V62" i="1" s="1"/>
  <c r="BF98" i="1"/>
  <c r="V98" i="1" s="1"/>
  <c r="BF105" i="1"/>
  <c r="V105" i="1" s="1"/>
  <c r="BF114" i="1"/>
  <c r="V114" i="1" s="1"/>
  <c r="BF121" i="1"/>
  <c r="V121" i="1" s="1"/>
  <c r="BF262" i="1"/>
  <c r="V262" i="1" s="1"/>
  <c r="BF273" i="1"/>
  <c r="V273" i="1" s="1"/>
  <c r="BF291" i="1"/>
  <c r="V291" i="1" s="1"/>
  <c r="BF130" i="1"/>
  <c r="V130" i="1" s="1"/>
  <c r="BF138" i="1"/>
  <c r="V138" i="1" s="1"/>
  <c r="BF146" i="1"/>
  <c r="V146" i="1" s="1"/>
  <c r="BF154" i="1"/>
  <c r="V154" i="1" s="1"/>
  <c r="BF162" i="1"/>
  <c r="V162" i="1" s="1"/>
  <c r="BF170" i="1"/>
  <c r="V170" i="1" s="1"/>
  <c r="BF190" i="1"/>
  <c r="V190" i="1" s="1"/>
  <c r="BF222" i="1"/>
  <c r="V222" i="1" s="1"/>
  <c r="BF270" i="1"/>
  <c r="V270" i="1" s="1"/>
  <c r="BF278" i="1"/>
  <c r="V278" i="1" s="1"/>
  <c r="BF286" i="1"/>
  <c r="V286" i="1" s="1"/>
  <c r="BF260" i="1"/>
  <c r="V260" i="1" s="1"/>
  <c r="BF70" i="1"/>
  <c r="V70" i="1" s="1"/>
  <c r="BF78" i="1"/>
  <c r="V78" i="1" s="1"/>
  <c r="BF86" i="1"/>
  <c r="V86" i="1" s="1"/>
  <c r="BF94" i="1"/>
  <c r="V94" i="1" s="1"/>
  <c r="BF102" i="1"/>
  <c r="V102" i="1" s="1"/>
  <c r="BF110" i="1"/>
  <c r="V110" i="1" s="1"/>
  <c r="BF118" i="1"/>
  <c r="V118" i="1" s="1"/>
  <c r="BF126" i="1"/>
  <c r="V126" i="1" s="1"/>
  <c r="BF186" i="1"/>
  <c r="V186" i="1" s="1"/>
  <c r="BF218" i="1"/>
  <c r="V218" i="1" s="1"/>
  <c r="BF250" i="1"/>
  <c r="V250" i="1" s="1"/>
  <c r="BF258" i="1"/>
  <c r="V258" i="1" s="1"/>
  <c r="BF76" i="1"/>
  <c r="V76" i="1" s="1"/>
  <c r="BF84" i="1"/>
  <c r="V84" i="1" s="1"/>
  <c r="BF92" i="1"/>
  <c r="V92" i="1" s="1"/>
  <c r="BF100" i="1"/>
  <c r="V100" i="1" s="1"/>
  <c r="BF108" i="1"/>
  <c r="V108" i="1" s="1"/>
  <c r="BF116" i="1"/>
  <c r="V116" i="1" s="1"/>
  <c r="BF184" i="1"/>
  <c r="V184" i="1" s="1"/>
  <c r="BF194" i="1"/>
  <c r="V194" i="1" s="1"/>
  <c r="BF216" i="1"/>
  <c r="V216" i="1" s="1"/>
  <c r="BF226" i="1"/>
  <c r="V226" i="1" s="1"/>
  <c r="BF248" i="1"/>
  <c r="V248" i="1" s="1"/>
  <c r="BF256" i="1"/>
  <c r="V256" i="1" s="1"/>
  <c r="BF7" i="1"/>
  <c r="V7" i="1" s="1"/>
  <c r="Y3" i="4" l="1"/>
  <c r="S3" i="4"/>
  <c r="O3" i="4"/>
  <c r="K3" i="4"/>
  <c r="H3" i="4"/>
  <c r="D3" i="4"/>
  <c r="B3" i="4"/>
  <c r="L3" i="4" l="1"/>
  <c r="E3" i="4"/>
  <c r="G6" i="3"/>
  <c r="H6" i="3" s="1"/>
  <c r="I6" i="3" s="1"/>
  <c r="G7" i="3"/>
  <c r="H7" i="3" s="1"/>
  <c r="G8" i="3"/>
  <c r="H8" i="3" s="1"/>
  <c r="G9" i="3"/>
  <c r="H9" i="3" s="1"/>
  <c r="G10" i="3"/>
  <c r="H10" i="3" s="1"/>
  <c r="G11" i="3"/>
  <c r="H11" i="3" s="1"/>
  <c r="G12" i="3"/>
  <c r="H12" i="3" s="1"/>
  <c r="G13" i="3"/>
  <c r="H13" i="3" s="1"/>
  <c r="G14" i="3"/>
  <c r="G15" i="3"/>
  <c r="H15" i="3" s="1"/>
  <c r="G16" i="3"/>
  <c r="H16" i="3" s="1"/>
  <c r="G17" i="3"/>
  <c r="H17" i="3" s="1"/>
  <c r="G18" i="3"/>
  <c r="H18" i="3" s="1"/>
  <c r="G19" i="3"/>
  <c r="H19" i="3" s="1"/>
  <c r="G20" i="3"/>
  <c r="H20" i="3" s="1"/>
  <c r="G21" i="3"/>
  <c r="H21" i="3" s="1"/>
  <c r="G22" i="3"/>
  <c r="H22" i="3" s="1"/>
  <c r="G23" i="3"/>
  <c r="H23" i="3" s="1"/>
  <c r="G24" i="3"/>
  <c r="H24" i="3" s="1"/>
  <c r="G25" i="3"/>
  <c r="H25" i="3" s="1"/>
  <c r="G26" i="3"/>
  <c r="H26" i="3" s="1"/>
  <c r="G27" i="3"/>
  <c r="H27" i="3" s="1"/>
  <c r="G28" i="3"/>
  <c r="H28" i="3" s="1"/>
  <c r="G29" i="3"/>
  <c r="G30" i="3"/>
  <c r="H30" i="3" s="1"/>
  <c r="G31" i="3"/>
  <c r="H31" i="3" s="1"/>
  <c r="G32" i="3"/>
  <c r="H32" i="3" s="1"/>
  <c r="G33" i="3"/>
  <c r="H33" i="3" s="1"/>
  <c r="G34" i="3"/>
  <c r="H34" i="3" s="1"/>
  <c r="G35" i="3"/>
  <c r="H35" i="3" s="1"/>
  <c r="G36" i="3"/>
  <c r="H36" i="3" s="1"/>
  <c r="G37" i="3"/>
  <c r="H37" i="3" s="1"/>
  <c r="G38" i="3"/>
  <c r="H38" i="3" s="1"/>
  <c r="G39" i="3"/>
  <c r="H39" i="3" s="1"/>
  <c r="G40" i="3"/>
  <c r="H40" i="3" s="1"/>
  <c r="G41" i="3"/>
  <c r="H41" i="3" s="1"/>
  <c r="G42" i="3"/>
  <c r="H42" i="3" s="1"/>
  <c r="G43" i="3"/>
  <c r="H43" i="3" s="1"/>
  <c r="G44" i="3"/>
  <c r="H44" i="3" s="1"/>
  <c r="G45" i="3"/>
  <c r="H45" i="3" s="1"/>
  <c r="G46" i="3"/>
  <c r="G47" i="3"/>
  <c r="H47" i="3" s="1"/>
  <c r="G48" i="3"/>
  <c r="H48" i="3" s="1"/>
  <c r="G49" i="3"/>
  <c r="H49" i="3" s="1"/>
  <c r="G50" i="3"/>
  <c r="H50" i="3" s="1"/>
  <c r="G51" i="3"/>
  <c r="H51" i="3" s="1"/>
  <c r="G52" i="3"/>
  <c r="H52" i="3" s="1"/>
  <c r="G53" i="3"/>
  <c r="H53" i="3" s="1"/>
  <c r="G54" i="3"/>
  <c r="H54" i="3" s="1"/>
  <c r="G55" i="3"/>
  <c r="H55" i="3" s="1"/>
  <c r="G56" i="3"/>
  <c r="H56" i="3" s="1"/>
  <c r="G57" i="3"/>
  <c r="H57" i="3" s="1"/>
  <c r="G58" i="3"/>
  <c r="H58" i="3" s="1"/>
  <c r="G59" i="3"/>
  <c r="H59" i="3" s="1"/>
  <c r="G60" i="3"/>
  <c r="H60" i="3" s="1"/>
  <c r="G61" i="3"/>
  <c r="H61" i="3" s="1"/>
  <c r="G62" i="3"/>
  <c r="H62" i="3" s="1"/>
  <c r="G63" i="3"/>
  <c r="H63" i="3" s="1"/>
  <c r="G64" i="3"/>
  <c r="H64" i="3" s="1"/>
  <c r="G65" i="3"/>
  <c r="H65" i="3" s="1"/>
  <c r="G66" i="3"/>
  <c r="H66" i="3" s="1"/>
  <c r="G67" i="3"/>
  <c r="H67" i="3" s="1"/>
  <c r="G68" i="3"/>
  <c r="H68" i="3" s="1"/>
  <c r="G69" i="3"/>
  <c r="H69" i="3" s="1"/>
  <c r="G70" i="3"/>
  <c r="H70" i="3" s="1"/>
  <c r="G71" i="3"/>
  <c r="H71" i="3" s="1"/>
  <c r="G72" i="3"/>
  <c r="H72" i="3" s="1"/>
  <c r="G73" i="3"/>
  <c r="H73" i="3" s="1"/>
  <c r="G74" i="3"/>
  <c r="H74" i="3" s="1"/>
  <c r="G75" i="3"/>
  <c r="H75" i="3" s="1"/>
  <c r="G76" i="3"/>
  <c r="H76" i="3" s="1"/>
  <c r="G77" i="3"/>
  <c r="H77" i="3" s="1"/>
  <c r="G78" i="3"/>
  <c r="H78" i="3" s="1"/>
  <c r="G79" i="3"/>
  <c r="H79" i="3" s="1"/>
  <c r="G80" i="3"/>
  <c r="H80" i="3" s="1"/>
  <c r="G81" i="3"/>
  <c r="H81" i="3" s="1"/>
  <c r="G82" i="3"/>
  <c r="H82" i="3" s="1"/>
  <c r="G83" i="3"/>
  <c r="H83" i="3" s="1"/>
  <c r="G84" i="3"/>
  <c r="H84" i="3" s="1"/>
  <c r="G85" i="3"/>
  <c r="H85" i="3" s="1"/>
  <c r="G86" i="3"/>
  <c r="H86" i="3" s="1"/>
  <c r="G87" i="3"/>
  <c r="G88" i="3"/>
  <c r="H88" i="3" s="1"/>
  <c r="G89" i="3"/>
  <c r="H89" i="3" s="1"/>
  <c r="G90" i="3"/>
  <c r="H90" i="3" s="1"/>
  <c r="G91" i="3"/>
  <c r="H91" i="3" s="1"/>
  <c r="G92" i="3"/>
  <c r="H92" i="3" s="1"/>
  <c r="G93" i="3"/>
  <c r="H93" i="3" s="1"/>
  <c r="G94" i="3"/>
  <c r="H94" i="3" s="1"/>
  <c r="G95" i="3"/>
  <c r="H95" i="3" s="1"/>
  <c r="G96" i="3"/>
  <c r="H96" i="3" s="1"/>
  <c r="G97" i="3"/>
  <c r="H97" i="3" s="1"/>
  <c r="G98" i="3"/>
  <c r="H98" i="3" s="1"/>
  <c r="G99" i="3"/>
  <c r="H99" i="3" s="1"/>
  <c r="G100" i="3"/>
  <c r="H100" i="3" s="1"/>
  <c r="G101" i="3"/>
  <c r="H101" i="3" s="1"/>
  <c r="G102" i="3"/>
  <c r="H102" i="3" s="1"/>
  <c r="G103" i="3"/>
  <c r="H103" i="3" s="1"/>
  <c r="G104" i="3"/>
  <c r="H104" i="3" s="1"/>
  <c r="G105" i="3"/>
  <c r="H105" i="3" s="1"/>
  <c r="G106" i="3"/>
  <c r="H106" i="3" s="1"/>
  <c r="G107" i="3"/>
  <c r="H107" i="3" s="1"/>
  <c r="G108" i="3"/>
  <c r="H108" i="3" s="1"/>
  <c r="G109" i="3"/>
  <c r="H109" i="3" s="1"/>
  <c r="G110" i="3"/>
  <c r="H110" i="3" s="1"/>
  <c r="G111" i="3"/>
  <c r="H111" i="3" s="1"/>
  <c r="G112" i="3"/>
  <c r="H112" i="3" s="1"/>
  <c r="G113" i="3"/>
  <c r="H113" i="3" s="1"/>
  <c r="G114" i="3"/>
  <c r="H114" i="3" s="1"/>
  <c r="G115" i="3"/>
  <c r="H115" i="3" s="1"/>
  <c r="G116" i="3"/>
  <c r="H116" i="3" s="1"/>
  <c r="G117" i="3"/>
  <c r="H117" i="3" s="1"/>
  <c r="G118" i="3"/>
  <c r="H118" i="3" s="1"/>
  <c r="G119" i="3"/>
  <c r="H119" i="3" s="1"/>
  <c r="G120" i="3"/>
  <c r="H120" i="3" s="1"/>
  <c r="G121" i="3"/>
  <c r="H121" i="3" s="1"/>
  <c r="G122" i="3"/>
  <c r="H122" i="3" s="1"/>
  <c r="G123" i="3"/>
  <c r="H123" i="3" s="1"/>
  <c r="G124" i="3"/>
  <c r="H124" i="3" s="1"/>
  <c r="G125" i="3"/>
  <c r="H125" i="3" s="1"/>
  <c r="G126" i="3"/>
  <c r="H126" i="3" s="1"/>
  <c r="G127" i="3"/>
  <c r="H127" i="3" s="1"/>
  <c r="G128" i="3"/>
  <c r="H128" i="3" s="1"/>
  <c r="G129" i="3"/>
  <c r="H129" i="3" s="1"/>
  <c r="G130" i="3"/>
  <c r="H130" i="3" s="1"/>
  <c r="G131" i="3"/>
  <c r="H131" i="3" s="1"/>
  <c r="G132" i="3"/>
  <c r="H132" i="3" s="1"/>
  <c r="G133" i="3"/>
  <c r="H133" i="3" s="1"/>
  <c r="G134" i="3"/>
  <c r="H134" i="3" s="1"/>
  <c r="G135" i="3"/>
  <c r="H135" i="3" s="1"/>
  <c r="G136" i="3"/>
  <c r="H136" i="3" s="1"/>
  <c r="G137" i="3"/>
  <c r="H137" i="3" s="1"/>
  <c r="G138" i="3"/>
  <c r="H138" i="3" s="1"/>
  <c r="G139" i="3"/>
  <c r="H139" i="3" s="1"/>
  <c r="G140" i="3"/>
  <c r="H140" i="3" s="1"/>
  <c r="G141" i="3"/>
  <c r="H141" i="3" s="1"/>
  <c r="G142" i="3"/>
  <c r="H142" i="3" s="1"/>
  <c r="G143" i="3"/>
  <c r="H143" i="3" s="1"/>
  <c r="G144" i="3"/>
  <c r="H144" i="3" s="1"/>
  <c r="G145" i="3"/>
  <c r="H145" i="3" s="1"/>
  <c r="G146" i="3"/>
  <c r="H146" i="3" s="1"/>
  <c r="G147" i="3"/>
  <c r="H147" i="3" s="1"/>
  <c r="G148" i="3"/>
  <c r="H148" i="3" s="1"/>
  <c r="G149" i="3"/>
  <c r="H149" i="3" s="1"/>
  <c r="G150" i="3"/>
  <c r="H150" i="3" s="1"/>
  <c r="G151" i="3"/>
  <c r="H151" i="3" s="1"/>
  <c r="G152" i="3"/>
  <c r="H152" i="3" s="1"/>
  <c r="G153" i="3"/>
  <c r="H153" i="3" s="1"/>
  <c r="G154" i="3"/>
  <c r="H154" i="3" s="1"/>
  <c r="G155" i="3"/>
  <c r="H155" i="3" s="1"/>
  <c r="G156" i="3"/>
  <c r="H156" i="3" s="1"/>
  <c r="G157" i="3"/>
  <c r="H157" i="3" s="1"/>
  <c r="G158" i="3"/>
  <c r="H158" i="3" s="1"/>
  <c r="G159" i="3"/>
  <c r="H159" i="3" s="1"/>
  <c r="G160" i="3"/>
  <c r="H160" i="3" s="1"/>
  <c r="G161" i="3"/>
  <c r="H161" i="3" s="1"/>
  <c r="G162" i="3"/>
  <c r="H162" i="3" s="1"/>
  <c r="G163" i="3"/>
  <c r="H163" i="3" s="1"/>
  <c r="G164" i="3"/>
  <c r="H164" i="3" s="1"/>
  <c r="G165" i="3"/>
  <c r="H165" i="3" s="1"/>
  <c r="G166" i="3"/>
  <c r="H166" i="3" s="1"/>
  <c r="G167" i="3"/>
  <c r="H167" i="3" s="1"/>
  <c r="G168" i="3"/>
  <c r="H168" i="3" s="1"/>
  <c r="G169" i="3"/>
  <c r="H169" i="3" s="1"/>
  <c r="G170" i="3"/>
  <c r="H170" i="3" s="1"/>
  <c r="G171" i="3"/>
  <c r="H171" i="3" s="1"/>
  <c r="G172" i="3"/>
  <c r="H172" i="3" s="1"/>
  <c r="G173" i="3"/>
  <c r="H173" i="3" s="1"/>
  <c r="G174" i="3"/>
  <c r="H174" i="3" s="1"/>
  <c r="G175" i="3"/>
  <c r="H175" i="3" s="1"/>
  <c r="G176" i="3"/>
  <c r="H176" i="3" s="1"/>
  <c r="G177" i="3"/>
  <c r="H177" i="3" s="1"/>
  <c r="G178" i="3"/>
  <c r="H178" i="3" s="1"/>
  <c r="G179" i="3"/>
  <c r="H179" i="3" s="1"/>
  <c r="G180" i="3"/>
  <c r="H180" i="3" s="1"/>
  <c r="G181" i="3"/>
  <c r="H181" i="3" s="1"/>
  <c r="G182" i="3"/>
  <c r="H182" i="3" s="1"/>
  <c r="G183" i="3"/>
  <c r="H183" i="3" s="1"/>
  <c r="G184" i="3"/>
  <c r="H184" i="3" s="1"/>
  <c r="G185" i="3"/>
  <c r="H185" i="3" s="1"/>
  <c r="G186" i="3"/>
  <c r="H186" i="3" s="1"/>
  <c r="G187" i="3"/>
  <c r="H187" i="3" s="1"/>
  <c r="G188" i="3"/>
  <c r="H188" i="3" s="1"/>
  <c r="G189" i="3"/>
  <c r="H189" i="3" s="1"/>
  <c r="G190" i="3"/>
  <c r="H190" i="3" s="1"/>
  <c r="G191" i="3"/>
  <c r="H191" i="3" s="1"/>
  <c r="G192" i="3"/>
  <c r="H192" i="3" s="1"/>
  <c r="G193" i="3"/>
  <c r="H193" i="3" s="1"/>
  <c r="G194" i="3"/>
  <c r="H194" i="3" s="1"/>
  <c r="G195" i="3"/>
  <c r="H195" i="3" s="1"/>
  <c r="G196" i="3"/>
  <c r="H196" i="3" s="1"/>
  <c r="G197" i="3"/>
  <c r="H197" i="3" s="1"/>
  <c r="G198" i="3"/>
  <c r="H198" i="3" s="1"/>
  <c r="G199" i="3"/>
  <c r="H199" i="3" s="1"/>
  <c r="G200" i="3"/>
  <c r="H200" i="3" s="1"/>
  <c r="G201" i="3"/>
  <c r="H201" i="3" s="1"/>
  <c r="G202" i="3"/>
  <c r="H202" i="3" s="1"/>
  <c r="G203" i="3"/>
  <c r="H203" i="3" s="1"/>
  <c r="G204" i="3"/>
  <c r="H204" i="3" s="1"/>
  <c r="G205" i="3"/>
  <c r="H205" i="3" s="1"/>
  <c r="G206" i="3"/>
  <c r="H206" i="3" s="1"/>
  <c r="G207" i="3"/>
  <c r="H207" i="3" s="1"/>
  <c r="G208" i="3"/>
  <c r="H208" i="3" s="1"/>
  <c r="G209" i="3"/>
  <c r="H209" i="3" s="1"/>
  <c r="G210" i="3"/>
  <c r="H210" i="3" s="1"/>
  <c r="G211" i="3"/>
  <c r="H211" i="3" s="1"/>
  <c r="G212" i="3"/>
  <c r="H212" i="3" s="1"/>
  <c r="G213" i="3"/>
  <c r="H213" i="3" s="1"/>
  <c r="G214" i="3"/>
  <c r="H214" i="3" s="1"/>
  <c r="G215" i="3"/>
  <c r="H215" i="3" s="1"/>
  <c r="G216" i="3"/>
  <c r="H216" i="3" s="1"/>
  <c r="G217" i="3"/>
  <c r="H217" i="3" s="1"/>
  <c r="G218" i="3"/>
  <c r="H218" i="3" s="1"/>
  <c r="G219" i="3"/>
  <c r="H219" i="3" s="1"/>
  <c r="G220" i="3"/>
  <c r="H220" i="3" s="1"/>
  <c r="G221" i="3"/>
  <c r="H221" i="3" s="1"/>
  <c r="G222" i="3"/>
  <c r="H222" i="3" s="1"/>
  <c r="G223" i="3"/>
  <c r="H223" i="3" s="1"/>
  <c r="G224" i="3"/>
  <c r="H224" i="3" s="1"/>
  <c r="G225" i="3"/>
  <c r="H225" i="3" s="1"/>
  <c r="G226" i="3"/>
  <c r="H226" i="3" s="1"/>
  <c r="G227" i="3"/>
  <c r="H227" i="3" s="1"/>
  <c r="G228" i="3"/>
  <c r="H228" i="3" s="1"/>
  <c r="G229" i="3"/>
  <c r="H229" i="3" s="1"/>
  <c r="G230" i="3"/>
  <c r="H230" i="3" s="1"/>
  <c r="G231" i="3"/>
  <c r="H231" i="3" s="1"/>
  <c r="G232" i="3"/>
  <c r="H232" i="3" s="1"/>
  <c r="G233" i="3"/>
  <c r="H233" i="3" s="1"/>
  <c r="G234" i="3"/>
  <c r="H234" i="3" s="1"/>
  <c r="G235" i="3"/>
  <c r="H235" i="3" s="1"/>
  <c r="G236" i="3"/>
  <c r="H236" i="3" s="1"/>
  <c r="G237" i="3"/>
  <c r="H237" i="3" s="1"/>
  <c r="G238" i="3"/>
  <c r="H238" i="3" s="1"/>
  <c r="G239" i="3"/>
  <c r="H239" i="3" s="1"/>
  <c r="G240" i="3"/>
  <c r="H240" i="3" s="1"/>
  <c r="G241" i="3"/>
  <c r="H241" i="3" s="1"/>
  <c r="G242" i="3"/>
  <c r="H242" i="3" s="1"/>
  <c r="G243" i="3"/>
  <c r="H243" i="3" s="1"/>
  <c r="G244" i="3"/>
  <c r="H244" i="3" s="1"/>
  <c r="G245" i="3"/>
  <c r="H245" i="3" s="1"/>
  <c r="G246" i="3"/>
  <c r="H246" i="3" s="1"/>
  <c r="G247" i="3"/>
  <c r="H247" i="3" s="1"/>
  <c r="G248" i="3"/>
  <c r="H248" i="3" s="1"/>
  <c r="G249" i="3"/>
  <c r="H249" i="3" s="1"/>
  <c r="G250" i="3"/>
  <c r="H250" i="3" s="1"/>
  <c r="G251" i="3"/>
  <c r="H251" i="3" s="1"/>
  <c r="G252" i="3"/>
  <c r="H252" i="3" s="1"/>
  <c r="G253" i="3"/>
  <c r="H253" i="3" s="1"/>
  <c r="G254" i="3"/>
  <c r="H254" i="3" s="1"/>
  <c r="G255" i="3"/>
  <c r="H255" i="3" s="1"/>
  <c r="G256" i="3"/>
  <c r="H256" i="3" s="1"/>
  <c r="G257" i="3"/>
  <c r="H257" i="3" s="1"/>
  <c r="G258" i="3"/>
  <c r="H258" i="3" s="1"/>
  <c r="G259" i="3"/>
  <c r="H259" i="3" s="1"/>
  <c r="G260" i="3"/>
  <c r="H260" i="3" s="1"/>
  <c r="G261" i="3"/>
  <c r="H261" i="3" s="1"/>
  <c r="G262" i="3"/>
  <c r="H262" i="3" s="1"/>
  <c r="G263" i="3"/>
  <c r="H263" i="3" s="1"/>
  <c r="G264" i="3"/>
  <c r="H264" i="3" s="1"/>
  <c r="G265" i="3"/>
  <c r="H265" i="3" s="1"/>
  <c r="G266" i="3"/>
  <c r="H266" i="3" s="1"/>
  <c r="G267" i="3"/>
  <c r="H267" i="3" s="1"/>
  <c r="G268" i="3"/>
  <c r="H268" i="3" s="1"/>
  <c r="G269" i="3"/>
  <c r="H269" i="3" s="1"/>
  <c r="G270" i="3"/>
  <c r="H270" i="3" s="1"/>
  <c r="G271" i="3"/>
  <c r="H271" i="3" s="1"/>
  <c r="G272" i="3"/>
  <c r="H272" i="3" s="1"/>
  <c r="G273" i="3"/>
  <c r="H273" i="3" s="1"/>
  <c r="G274" i="3"/>
  <c r="H274" i="3" s="1"/>
  <c r="G275" i="3"/>
  <c r="H275" i="3" s="1"/>
  <c r="G276" i="3"/>
  <c r="H276" i="3" s="1"/>
  <c r="G277" i="3"/>
  <c r="H277" i="3" s="1"/>
  <c r="G278" i="3"/>
  <c r="H278" i="3" s="1"/>
  <c r="G279" i="3"/>
  <c r="H279" i="3" s="1"/>
  <c r="G280" i="3"/>
  <c r="H280" i="3" s="1"/>
  <c r="G281" i="3"/>
  <c r="H281" i="3" s="1"/>
  <c r="G282" i="3"/>
  <c r="H282" i="3" s="1"/>
  <c r="G283" i="3"/>
  <c r="H283" i="3" s="1"/>
  <c r="G284" i="3"/>
  <c r="H284" i="3" s="1"/>
  <c r="G285" i="3"/>
  <c r="H285" i="3" s="1"/>
  <c r="G286" i="3"/>
  <c r="G287" i="3"/>
  <c r="H287" i="3" s="1"/>
  <c r="G288" i="3"/>
  <c r="H288" i="3" s="1"/>
  <c r="G289" i="3"/>
  <c r="H289" i="3" s="1"/>
  <c r="H5" i="3"/>
  <c r="F289" i="3"/>
  <c r="F288" i="3"/>
  <c r="F287" i="3"/>
  <c r="H286"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F261" i="3"/>
  <c r="F260" i="3"/>
  <c r="F259" i="3"/>
  <c r="F258" i="3"/>
  <c r="F257" i="3"/>
  <c r="F256" i="3"/>
  <c r="F255" i="3"/>
  <c r="F254" i="3"/>
  <c r="F253" i="3"/>
  <c r="F252" i="3"/>
  <c r="F251" i="3"/>
  <c r="F250" i="3"/>
  <c r="F249" i="3"/>
  <c r="F248" i="3"/>
  <c r="F247" i="3"/>
  <c r="F246" i="3"/>
  <c r="F245" i="3"/>
  <c r="F244" i="3"/>
  <c r="F243" i="3"/>
  <c r="F242" i="3"/>
  <c r="F241" i="3"/>
  <c r="F240" i="3"/>
  <c r="F239" i="3"/>
  <c r="F238" i="3"/>
  <c r="F237" i="3"/>
  <c r="F236" i="3"/>
  <c r="F235" i="3"/>
  <c r="F234" i="3"/>
  <c r="F233" i="3"/>
  <c r="F232" i="3"/>
  <c r="F231" i="3"/>
  <c r="F230" i="3"/>
  <c r="F229" i="3"/>
  <c r="F228" i="3"/>
  <c r="F227" i="3"/>
  <c r="F226" i="3"/>
  <c r="F225" i="3"/>
  <c r="F224" i="3"/>
  <c r="F223" i="3"/>
  <c r="F222" i="3"/>
  <c r="F221" i="3"/>
  <c r="F220" i="3"/>
  <c r="F219" i="3"/>
  <c r="F218" i="3"/>
  <c r="F217" i="3"/>
  <c r="F216" i="3"/>
  <c r="F215" i="3"/>
  <c r="F214" i="3"/>
  <c r="F213" i="3"/>
  <c r="F212" i="3"/>
  <c r="F211" i="3"/>
  <c r="F210" i="3"/>
  <c r="F209" i="3"/>
  <c r="F208" i="3"/>
  <c r="F207" i="3"/>
  <c r="F206" i="3"/>
  <c r="F205" i="3"/>
  <c r="F204" i="3"/>
  <c r="F203" i="3"/>
  <c r="F202" i="3"/>
  <c r="F201" i="3"/>
  <c r="F200" i="3"/>
  <c r="F199" i="3"/>
  <c r="F198" i="3"/>
  <c r="F197" i="3"/>
  <c r="F196" i="3"/>
  <c r="F195" i="3"/>
  <c r="F194" i="3"/>
  <c r="F193" i="3"/>
  <c r="F192" i="3"/>
  <c r="F191" i="3"/>
  <c r="F190" i="3"/>
  <c r="F189" i="3"/>
  <c r="F188" i="3"/>
  <c r="F187" i="3"/>
  <c r="F186" i="3"/>
  <c r="F185" i="3"/>
  <c r="F184" i="3"/>
  <c r="F183" i="3"/>
  <c r="F182" i="3"/>
  <c r="F181" i="3"/>
  <c r="F180" i="3"/>
  <c r="F179" i="3"/>
  <c r="F178" i="3"/>
  <c r="F177" i="3"/>
  <c r="F176" i="3"/>
  <c r="F175" i="3"/>
  <c r="F174" i="3"/>
  <c r="F173" i="3"/>
  <c r="F172" i="3"/>
  <c r="F171" i="3"/>
  <c r="F170" i="3"/>
  <c r="F169" i="3"/>
  <c r="F168" i="3"/>
  <c r="F167" i="3"/>
  <c r="F166" i="3"/>
  <c r="F165" i="3"/>
  <c r="F164" i="3"/>
  <c r="F163" i="3"/>
  <c r="F162" i="3"/>
  <c r="F161" i="3"/>
  <c r="F160" i="3"/>
  <c r="F159" i="3"/>
  <c r="F158" i="3"/>
  <c r="F157" i="3"/>
  <c r="F156" i="3"/>
  <c r="F155" i="3"/>
  <c r="F154" i="3"/>
  <c r="F153" i="3"/>
  <c r="F152" i="3"/>
  <c r="F151" i="3"/>
  <c r="F150" i="3"/>
  <c r="F149" i="3"/>
  <c r="F148" i="3"/>
  <c r="F147" i="3"/>
  <c r="F146" i="3"/>
  <c r="F145" i="3"/>
  <c r="F144" i="3"/>
  <c r="F143" i="3"/>
  <c r="F142" i="3"/>
  <c r="F141" i="3"/>
  <c r="F140" i="3"/>
  <c r="F139" i="3"/>
  <c r="F138" i="3"/>
  <c r="F137" i="3"/>
  <c r="F136" i="3"/>
  <c r="F135" i="3"/>
  <c r="F134" i="3"/>
  <c r="F133" i="3"/>
  <c r="F132" i="3"/>
  <c r="F131" i="3"/>
  <c r="F130" i="3"/>
  <c r="F129" i="3"/>
  <c r="F128" i="3"/>
  <c r="F127" i="3"/>
  <c r="F126" i="3"/>
  <c r="F125" i="3"/>
  <c r="F124" i="3"/>
  <c r="F123" i="3"/>
  <c r="F122" i="3"/>
  <c r="F121" i="3"/>
  <c r="F120" i="3"/>
  <c r="F119" i="3"/>
  <c r="F118" i="3"/>
  <c r="F117" i="3"/>
  <c r="F116" i="3"/>
  <c r="F115" i="3"/>
  <c r="F114" i="3"/>
  <c r="F113" i="3"/>
  <c r="F112" i="3"/>
  <c r="F111" i="3"/>
  <c r="F110" i="3"/>
  <c r="F109" i="3"/>
  <c r="F108" i="3"/>
  <c r="F107" i="3"/>
  <c r="F106" i="3"/>
  <c r="F105" i="3"/>
  <c r="F104" i="3"/>
  <c r="F103" i="3"/>
  <c r="F102" i="3"/>
  <c r="F101" i="3"/>
  <c r="F100" i="3"/>
  <c r="F99" i="3"/>
  <c r="F98" i="3"/>
  <c r="F97" i="3"/>
  <c r="F96" i="3"/>
  <c r="F95" i="3"/>
  <c r="F94" i="3"/>
  <c r="F93" i="3"/>
  <c r="F92" i="3"/>
  <c r="F91" i="3"/>
  <c r="F90" i="3"/>
  <c r="F89" i="3"/>
  <c r="F88" i="3"/>
  <c r="H87" i="3"/>
  <c r="F87" i="3"/>
  <c r="F86" i="3"/>
  <c r="F85" i="3"/>
  <c r="F84" i="3"/>
  <c r="F83" i="3"/>
  <c r="F82" i="3"/>
  <c r="F81" i="3"/>
  <c r="F80" i="3"/>
  <c r="F79" i="3"/>
  <c r="F78" i="3"/>
  <c r="F77" i="3"/>
  <c r="F76" i="3"/>
  <c r="F75" i="3"/>
  <c r="F74" i="3"/>
  <c r="F73" i="3"/>
  <c r="F72" i="3"/>
  <c r="F71" i="3"/>
  <c r="F70" i="3"/>
  <c r="F69" i="3"/>
  <c r="F68" i="3"/>
  <c r="F67" i="3"/>
  <c r="F66" i="3"/>
  <c r="F65" i="3"/>
  <c r="F64" i="3"/>
  <c r="F63" i="3"/>
  <c r="F62" i="3"/>
  <c r="F61" i="3"/>
  <c r="F60" i="3"/>
  <c r="F59" i="3"/>
  <c r="F58" i="3"/>
  <c r="F57" i="3"/>
  <c r="F56" i="3"/>
  <c r="F55" i="3"/>
  <c r="F54" i="3"/>
  <c r="F53" i="3"/>
  <c r="F52" i="3"/>
  <c r="F51" i="3"/>
  <c r="F50" i="3"/>
  <c r="F49" i="3"/>
  <c r="F48" i="3"/>
  <c r="F47" i="3"/>
  <c r="H46" i="3"/>
  <c r="F46" i="3"/>
  <c r="F45" i="3"/>
  <c r="F44" i="3"/>
  <c r="F43" i="3"/>
  <c r="F42" i="3"/>
  <c r="F41" i="3"/>
  <c r="F40" i="3"/>
  <c r="F39" i="3"/>
  <c r="F38" i="3"/>
  <c r="F37" i="3"/>
  <c r="F36" i="3"/>
  <c r="F35" i="3"/>
  <c r="F34" i="3"/>
  <c r="F33" i="3"/>
  <c r="F32" i="3"/>
  <c r="F31" i="3"/>
  <c r="F30" i="3"/>
  <c r="H29" i="3"/>
  <c r="F29" i="3"/>
  <c r="F28" i="3"/>
  <c r="F27" i="3"/>
  <c r="F26" i="3"/>
  <c r="F25" i="3"/>
  <c r="F24" i="3"/>
  <c r="F23" i="3"/>
  <c r="F22" i="3"/>
  <c r="F21" i="3"/>
  <c r="F20" i="3"/>
  <c r="F19" i="3"/>
  <c r="F18" i="3"/>
  <c r="F17" i="3"/>
  <c r="F16" i="3"/>
  <c r="F15" i="3"/>
  <c r="H14" i="3"/>
  <c r="F14" i="3"/>
  <c r="F13" i="3"/>
  <c r="F12" i="3"/>
  <c r="F11" i="3"/>
  <c r="F10" i="3"/>
  <c r="F9" i="3"/>
  <c r="F8" i="3"/>
  <c r="F7" i="3"/>
  <c r="F5" i="3"/>
  <c r="E4" i="3"/>
  <c r="E6" i="1"/>
  <c r="D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X6" i="1"/>
  <c r="W6" i="1"/>
  <c r="U6" i="1"/>
  <c r="AG8" i="1"/>
  <c r="AG9" i="1"/>
  <c r="AG10" i="1"/>
  <c r="AG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6" i="1"/>
  <c r="AG127" i="1"/>
  <c r="AG128" i="1"/>
  <c r="AG129" i="1"/>
  <c r="AG130" i="1"/>
  <c r="AG131" i="1"/>
  <c r="AG132" i="1"/>
  <c r="AG133" i="1"/>
  <c r="AG134" i="1"/>
  <c r="AG135" i="1"/>
  <c r="AG136" i="1"/>
  <c r="AG137" i="1"/>
  <c r="AG138" i="1"/>
  <c r="AG139" i="1"/>
  <c r="AG140" i="1"/>
  <c r="AG141" i="1"/>
  <c r="AG142" i="1"/>
  <c r="AG143" i="1"/>
  <c r="AG144" i="1"/>
  <c r="AG145" i="1"/>
  <c r="AG146" i="1"/>
  <c r="AG147" i="1"/>
  <c r="AG148" i="1"/>
  <c r="AG149" i="1"/>
  <c r="AG150" i="1"/>
  <c r="AG151" i="1"/>
  <c r="AG152" i="1"/>
  <c r="AG153" i="1"/>
  <c r="AG154" i="1"/>
  <c r="AG155" i="1"/>
  <c r="AG156" i="1"/>
  <c r="AG157" i="1"/>
  <c r="AG158" i="1"/>
  <c r="AG159" i="1"/>
  <c r="AG160" i="1"/>
  <c r="AG161" i="1"/>
  <c r="AG162" i="1"/>
  <c r="AG163" i="1"/>
  <c r="AG164" i="1"/>
  <c r="AG165" i="1"/>
  <c r="AG166" i="1"/>
  <c r="AG167" i="1"/>
  <c r="AG168" i="1"/>
  <c r="AG169" i="1"/>
  <c r="AG170" i="1"/>
  <c r="AG171" i="1"/>
  <c r="AG172" i="1"/>
  <c r="AG173" i="1"/>
  <c r="AG174" i="1"/>
  <c r="AG175" i="1"/>
  <c r="AG176" i="1"/>
  <c r="AG177" i="1"/>
  <c r="AG178" i="1"/>
  <c r="AG179" i="1"/>
  <c r="AG180" i="1"/>
  <c r="AG181" i="1"/>
  <c r="AG182" i="1"/>
  <c r="AG183" i="1"/>
  <c r="AG184" i="1"/>
  <c r="AG185" i="1"/>
  <c r="AG186" i="1"/>
  <c r="AG187" i="1"/>
  <c r="AG188" i="1"/>
  <c r="AG189" i="1"/>
  <c r="AG190" i="1"/>
  <c r="AG191" i="1"/>
  <c r="AG192" i="1"/>
  <c r="AG193" i="1"/>
  <c r="AG194" i="1"/>
  <c r="AG195" i="1"/>
  <c r="AG196" i="1"/>
  <c r="AG197" i="1"/>
  <c r="AG198" i="1"/>
  <c r="AG199" i="1"/>
  <c r="AG200" i="1"/>
  <c r="AG201" i="1"/>
  <c r="AG202" i="1"/>
  <c r="AG203" i="1"/>
  <c r="AG204" i="1"/>
  <c r="AG205" i="1"/>
  <c r="AG206" i="1"/>
  <c r="AG207" i="1"/>
  <c r="AG208" i="1"/>
  <c r="AG209" i="1"/>
  <c r="AG210" i="1"/>
  <c r="AG211" i="1"/>
  <c r="AG212" i="1"/>
  <c r="AG213" i="1"/>
  <c r="AG214" i="1"/>
  <c r="AG215" i="1"/>
  <c r="AG216" i="1"/>
  <c r="AG217" i="1"/>
  <c r="AG218" i="1"/>
  <c r="AG219" i="1"/>
  <c r="AG220" i="1"/>
  <c r="AG221" i="1"/>
  <c r="AG222" i="1"/>
  <c r="AG223" i="1"/>
  <c r="AG224" i="1"/>
  <c r="AG225" i="1"/>
  <c r="AG226" i="1"/>
  <c r="AG227" i="1"/>
  <c r="AG228" i="1"/>
  <c r="AG229" i="1"/>
  <c r="AG230" i="1"/>
  <c r="AG231" i="1"/>
  <c r="AG232" i="1"/>
  <c r="AG233" i="1"/>
  <c r="AG234" i="1"/>
  <c r="AG235" i="1"/>
  <c r="AG236" i="1"/>
  <c r="AG237" i="1"/>
  <c r="AG238" i="1"/>
  <c r="AG239" i="1"/>
  <c r="AG240" i="1"/>
  <c r="AG241" i="1"/>
  <c r="AG242" i="1"/>
  <c r="AG243" i="1"/>
  <c r="AG244" i="1"/>
  <c r="AG245" i="1"/>
  <c r="AG246" i="1"/>
  <c r="AG247" i="1"/>
  <c r="AG248" i="1"/>
  <c r="AG249" i="1"/>
  <c r="AG250" i="1"/>
  <c r="AG251" i="1"/>
  <c r="AG252" i="1"/>
  <c r="AG253" i="1"/>
  <c r="AG254" i="1"/>
  <c r="AG255" i="1"/>
  <c r="AG256" i="1"/>
  <c r="AG257" i="1"/>
  <c r="AG258" i="1"/>
  <c r="AG259" i="1"/>
  <c r="AG260" i="1"/>
  <c r="AG261" i="1"/>
  <c r="AG262" i="1"/>
  <c r="AG263" i="1"/>
  <c r="AG264" i="1"/>
  <c r="AG265" i="1"/>
  <c r="AG266" i="1"/>
  <c r="AG267" i="1"/>
  <c r="AG268" i="1"/>
  <c r="AG269" i="1"/>
  <c r="AG270" i="1"/>
  <c r="AG271" i="1"/>
  <c r="AG272" i="1"/>
  <c r="AG273" i="1"/>
  <c r="AG274" i="1"/>
  <c r="AG275" i="1"/>
  <c r="AG276" i="1"/>
  <c r="AG277" i="1"/>
  <c r="AG278" i="1"/>
  <c r="AG279" i="1"/>
  <c r="AG280" i="1"/>
  <c r="AG281" i="1"/>
  <c r="AG282" i="1"/>
  <c r="AG283" i="1"/>
  <c r="AG284" i="1"/>
  <c r="AG285" i="1"/>
  <c r="AG286" i="1"/>
  <c r="AG287" i="1"/>
  <c r="AG288" i="1"/>
  <c r="AG289" i="1"/>
  <c r="AG290" i="1"/>
  <c r="AG291" i="1"/>
  <c r="AG7" i="1"/>
  <c r="AD8" i="1"/>
  <c r="AD9" i="1"/>
  <c r="AD10" i="1"/>
  <c r="AD11" i="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10" i="1"/>
  <c r="AD111" i="1"/>
  <c r="AD112" i="1"/>
  <c r="AD113" i="1"/>
  <c r="AD114" i="1"/>
  <c r="AD115" i="1"/>
  <c r="AD116" i="1"/>
  <c r="AD117" i="1"/>
  <c r="AD118" i="1"/>
  <c r="AD119" i="1"/>
  <c r="AD120" i="1"/>
  <c r="AD121" i="1"/>
  <c r="AD122" i="1"/>
  <c r="AD123" i="1"/>
  <c r="AD124" i="1"/>
  <c r="AD125" i="1"/>
  <c r="AD126" i="1"/>
  <c r="AD127" i="1"/>
  <c r="AD128" i="1"/>
  <c r="AD129" i="1"/>
  <c r="AD130" i="1"/>
  <c r="AD131" i="1"/>
  <c r="AD132" i="1"/>
  <c r="AD133" i="1"/>
  <c r="AD134" i="1"/>
  <c r="AD135" i="1"/>
  <c r="AD136" i="1"/>
  <c r="AD137" i="1"/>
  <c r="AD138" i="1"/>
  <c r="AD139" i="1"/>
  <c r="AD140" i="1"/>
  <c r="AD141" i="1"/>
  <c r="AD142" i="1"/>
  <c r="AD143" i="1"/>
  <c r="AD144" i="1"/>
  <c r="AD145" i="1"/>
  <c r="AD146" i="1"/>
  <c r="AD147" i="1"/>
  <c r="AD148" i="1"/>
  <c r="AD149" i="1"/>
  <c r="AD150" i="1"/>
  <c r="AD151" i="1"/>
  <c r="AD152" i="1"/>
  <c r="AD153" i="1"/>
  <c r="AD154" i="1"/>
  <c r="AD155" i="1"/>
  <c r="AD156" i="1"/>
  <c r="AD157" i="1"/>
  <c r="AD158" i="1"/>
  <c r="AD159" i="1"/>
  <c r="AD160" i="1"/>
  <c r="AD161" i="1"/>
  <c r="AD162" i="1"/>
  <c r="AD163" i="1"/>
  <c r="AD164" i="1"/>
  <c r="AD165" i="1"/>
  <c r="AD166" i="1"/>
  <c r="AD167" i="1"/>
  <c r="AD168" i="1"/>
  <c r="AD169" i="1"/>
  <c r="AD170" i="1"/>
  <c r="AD171" i="1"/>
  <c r="AD172" i="1"/>
  <c r="AD173" i="1"/>
  <c r="AD174" i="1"/>
  <c r="AD175" i="1"/>
  <c r="AD176" i="1"/>
  <c r="AD177" i="1"/>
  <c r="AD178" i="1"/>
  <c r="AD179" i="1"/>
  <c r="AD180" i="1"/>
  <c r="AD181" i="1"/>
  <c r="AD182" i="1"/>
  <c r="AD183" i="1"/>
  <c r="AD184" i="1"/>
  <c r="AD185" i="1"/>
  <c r="AD186" i="1"/>
  <c r="AD187" i="1"/>
  <c r="AD188" i="1"/>
  <c r="AD189" i="1"/>
  <c r="AD190" i="1"/>
  <c r="AD191" i="1"/>
  <c r="AD192" i="1"/>
  <c r="AD193" i="1"/>
  <c r="AD194" i="1"/>
  <c r="AD195" i="1"/>
  <c r="AD196" i="1"/>
  <c r="AD197" i="1"/>
  <c r="AD198" i="1"/>
  <c r="AD199" i="1"/>
  <c r="AD200" i="1"/>
  <c r="AD201" i="1"/>
  <c r="AD202" i="1"/>
  <c r="AD203" i="1"/>
  <c r="AD204" i="1"/>
  <c r="AD205" i="1"/>
  <c r="AD206" i="1"/>
  <c r="AD207" i="1"/>
  <c r="AD208" i="1"/>
  <c r="AD209" i="1"/>
  <c r="AD210" i="1"/>
  <c r="AD211" i="1"/>
  <c r="AD212" i="1"/>
  <c r="AD213" i="1"/>
  <c r="AD214" i="1"/>
  <c r="AD215" i="1"/>
  <c r="AD216" i="1"/>
  <c r="AD217" i="1"/>
  <c r="AD218" i="1"/>
  <c r="AD219" i="1"/>
  <c r="AD220" i="1"/>
  <c r="AD221" i="1"/>
  <c r="AD222" i="1"/>
  <c r="AD223" i="1"/>
  <c r="AD224" i="1"/>
  <c r="AD225" i="1"/>
  <c r="AD226" i="1"/>
  <c r="AD227" i="1"/>
  <c r="AD228" i="1"/>
  <c r="AD229" i="1"/>
  <c r="AD230" i="1"/>
  <c r="AD231" i="1"/>
  <c r="AD232" i="1"/>
  <c r="AD233" i="1"/>
  <c r="AD234" i="1"/>
  <c r="AD235" i="1"/>
  <c r="AD236" i="1"/>
  <c r="AD237" i="1"/>
  <c r="AD238" i="1"/>
  <c r="AD239" i="1"/>
  <c r="AD240" i="1"/>
  <c r="AD241" i="1"/>
  <c r="AD242" i="1"/>
  <c r="AD243" i="1"/>
  <c r="AD244" i="1"/>
  <c r="AD245" i="1"/>
  <c r="AD246" i="1"/>
  <c r="AD247" i="1"/>
  <c r="AD248" i="1"/>
  <c r="AD249" i="1"/>
  <c r="AD250" i="1"/>
  <c r="AD251" i="1"/>
  <c r="AD252" i="1"/>
  <c r="AD253" i="1"/>
  <c r="AD254" i="1"/>
  <c r="AD255" i="1"/>
  <c r="AD256" i="1"/>
  <c r="AD257" i="1"/>
  <c r="AD258" i="1"/>
  <c r="AD259" i="1"/>
  <c r="AD260" i="1"/>
  <c r="AD261" i="1"/>
  <c r="AD262" i="1"/>
  <c r="AD263" i="1"/>
  <c r="AD264" i="1"/>
  <c r="AD265" i="1"/>
  <c r="AD266" i="1"/>
  <c r="AD267" i="1"/>
  <c r="AD268" i="1"/>
  <c r="AD269" i="1"/>
  <c r="AD270" i="1"/>
  <c r="AD271" i="1"/>
  <c r="AD272" i="1"/>
  <c r="AD273" i="1"/>
  <c r="AD274" i="1"/>
  <c r="AD275" i="1"/>
  <c r="AD276" i="1"/>
  <c r="AD277" i="1"/>
  <c r="AD278" i="1"/>
  <c r="AD279" i="1"/>
  <c r="AD280" i="1"/>
  <c r="AD281" i="1"/>
  <c r="AD282" i="1"/>
  <c r="AD283" i="1"/>
  <c r="AD284" i="1"/>
  <c r="AD285" i="1"/>
  <c r="AD286" i="1"/>
  <c r="AD287" i="1"/>
  <c r="AD288" i="1"/>
  <c r="AD289" i="1"/>
  <c r="AD290" i="1"/>
  <c r="AD291" i="1"/>
  <c r="AD7" i="1"/>
  <c r="AC8" i="1"/>
  <c r="AC9" i="1"/>
  <c r="AC10" i="1"/>
  <c r="AC11" i="1"/>
  <c r="AC12" i="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09" i="1"/>
  <c r="AC110" i="1"/>
  <c r="AC111" i="1"/>
  <c r="AC112" i="1"/>
  <c r="AC113" i="1"/>
  <c r="AC114" i="1"/>
  <c r="AC115" i="1"/>
  <c r="AC116" i="1"/>
  <c r="AC117" i="1"/>
  <c r="AC118" i="1"/>
  <c r="AC119" i="1"/>
  <c r="AC120" i="1"/>
  <c r="AC121" i="1"/>
  <c r="AC122" i="1"/>
  <c r="AC123" i="1"/>
  <c r="AC124" i="1"/>
  <c r="AC125" i="1"/>
  <c r="AC126" i="1"/>
  <c r="AC127" i="1"/>
  <c r="AC128" i="1"/>
  <c r="AC129" i="1"/>
  <c r="AC130" i="1"/>
  <c r="AC131" i="1"/>
  <c r="AC132" i="1"/>
  <c r="AC133" i="1"/>
  <c r="AC134" i="1"/>
  <c r="AC135" i="1"/>
  <c r="AC136" i="1"/>
  <c r="AC137" i="1"/>
  <c r="AC138" i="1"/>
  <c r="AC139" i="1"/>
  <c r="AC140" i="1"/>
  <c r="AC141"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67" i="1"/>
  <c r="AC168" i="1"/>
  <c r="AC169" i="1"/>
  <c r="AC170" i="1"/>
  <c r="AC171" i="1"/>
  <c r="AC172" i="1"/>
  <c r="AC173" i="1"/>
  <c r="AC174" i="1"/>
  <c r="AC175" i="1"/>
  <c r="AC176" i="1"/>
  <c r="AC177" i="1"/>
  <c r="AC178" i="1"/>
  <c r="AC179" i="1"/>
  <c r="AC180" i="1"/>
  <c r="AC181" i="1"/>
  <c r="AC182" i="1"/>
  <c r="AC183" i="1"/>
  <c r="AC184" i="1"/>
  <c r="AC185" i="1"/>
  <c r="AC186" i="1"/>
  <c r="AC187" i="1"/>
  <c r="AC188" i="1"/>
  <c r="AC189" i="1"/>
  <c r="AC190" i="1"/>
  <c r="AC191" i="1"/>
  <c r="AC192" i="1"/>
  <c r="AC193" i="1"/>
  <c r="AC194" i="1"/>
  <c r="AC195" i="1"/>
  <c r="AC196" i="1"/>
  <c r="AC197" i="1"/>
  <c r="AC198" i="1"/>
  <c r="AC199" i="1"/>
  <c r="AC200" i="1"/>
  <c r="AC201" i="1"/>
  <c r="AC202" i="1"/>
  <c r="AC203" i="1"/>
  <c r="AC204" i="1"/>
  <c r="AC205" i="1"/>
  <c r="AC206" i="1"/>
  <c r="AC207" i="1"/>
  <c r="AC208" i="1"/>
  <c r="AC209" i="1"/>
  <c r="AC210" i="1"/>
  <c r="AC211" i="1"/>
  <c r="AC212" i="1"/>
  <c r="AC213" i="1"/>
  <c r="AC214" i="1"/>
  <c r="AC215" i="1"/>
  <c r="AC216" i="1"/>
  <c r="AC217" i="1"/>
  <c r="AC218" i="1"/>
  <c r="AC219" i="1"/>
  <c r="AC220" i="1"/>
  <c r="AC221" i="1"/>
  <c r="AC222" i="1"/>
  <c r="AC223" i="1"/>
  <c r="AC224" i="1"/>
  <c r="AC225" i="1"/>
  <c r="AC226" i="1"/>
  <c r="AC227" i="1"/>
  <c r="AC228" i="1"/>
  <c r="AC229" i="1"/>
  <c r="AC230" i="1"/>
  <c r="AC231" i="1"/>
  <c r="AC232" i="1"/>
  <c r="AC233" i="1"/>
  <c r="AC234" i="1"/>
  <c r="AC235" i="1"/>
  <c r="AC236" i="1"/>
  <c r="AC237" i="1"/>
  <c r="AC238" i="1"/>
  <c r="AC239" i="1"/>
  <c r="AC240" i="1"/>
  <c r="AC241" i="1"/>
  <c r="AC242" i="1"/>
  <c r="AC243" i="1"/>
  <c r="AC244" i="1"/>
  <c r="AC245" i="1"/>
  <c r="AC246" i="1"/>
  <c r="AC247" i="1"/>
  <c r="AC248" i="1"/>
  <c r="AC249" i="1"/>
  <c r="AC250" i="1"/>
  <c r="AC251" i="1"/>
  <c r="AC252" i="1"/>
  <c r="AC253" i="1"/>
  <c r="AC254" i="1"/>
  <c r="AC255" i="1"/>
  <c r="AC256" i="1"/>
  <c r="AC257" i="1"/>
  <c r="AC258" i="1"/>
  <c r="AC259" i="1"/>
  <c r="AC260" i="1"/>
  <c r="AC261" i="1"/>
  <c r="AC262" i="1"/>
  <c r="AC263" i="1"/>
  <c r="AC264" i="1"/>
  <c r="AC265" i="1"/>
  <c r="AC266" i="1"/>
  <c r="AC267" i="1"/>
  <c r="AC268" i="1"/>
  <c r="AC269" i="1"/>
  <c r="AC270" i="1"/>
  <c r="AC271" i="1"/>
  <c r="AC272" i="1"/>
  <c r="AC273" i="1"/>
  <c r="AC274" i="1"/>
  <c r="AC275" i="1"/>
  <c r="AC276" i="1"/>
  <c r="AC277" i="1"/>
  <c r="AC278" i="1"/>
  <c r="AC279" i="1"/>
  <c r="AC280" i="1"/>
  <c r="AC281" i="1"/>
  <c r="AC282" i="1"/>
  <c r="AC283" i="1"/>
  <c r="AC284" i="1"/>
  <c r="AC285" i="1"/>
  <c r="AC286" i="1"/>
  <c r="AC287" i="1"/>
  <c r="AC288" i="1"/>
  <c r="AC289" i="1"/>
  <c r="AC290" i="1"/>
  <c r="AC291" i="1"/>
  <c r="AC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7" i="1"/>
  <c r="I248" i="3" l="1"/>
  <c r="I232" i="3"/>
  <c r="I200" i="3"/>
  <c r="I112" i="3"/>
  <c r="I104" i="3"/>
  <c r="I167" i="3"/>
  <c r="I283" i="3"/>
  <c r="I267" i="3"/>
  <c r="I259" i="3"/>
  <c r="I115" i="3"/>
  <c r="I273" i="3"/>
  <c r="I265" i="3"/>
  <c r="I257" i="3"/>
  <c r="I231" i="3"/>
  <c r="I111" i="3"/>
  <c r="I144" i="3"/>
  <c r="I278" i="3"/>
  <c r="I262" i="3"/>
  <c r="I246" i="3"/>
  <c r="I230" i="3"/>
  <c r="I214" i="3"/>
  <c r="I190" i="3"/>
  <c r="I152" i="3"/>
  <c r="I285" i="3"/>
  <c r="I160" i="3"/>
  <c r="I244" i="3"/>
  <c r="I236" i="3"/>
  <c r="I228" i="3"/>
  <c r="I220" i="3"/>
  <c r="I204" i="3"/>
  <c r="I196" i="3"/>
  <c r="I188" i="3"/>
  <c r="I116" i="3"/>
  <c r="I108" i="3"/>
  <c r="I100" i="3"/>
  <c r="I199" i="3"/>
  <c r="I247" i="3"/>
  <c r="I29" i="3"/>
  <c r="I119" i="3"/>
  <c r="I5" i="3"/>
  <c r="Y7" i="1" s="1"/>
  <c r="I250" i="3"/>
  <c r="Y252" i="1" s="1"/>
  <c r="I242" i="3"/>
  <c r="I234" i="3"/>
  <c r="Y236" i="1" s="1"/>
  <c r="I226" i="3"/>
  <c r="I218" i="3"/>
  <c r="Y220" i="1" s="1"/>
  <c r="I210" i="3"/>
  <c r="I202" i="3"/>
  <c r="I194" i="3"/>
  <c r="I186" i="3"/>
  <c r="Y188" i="1" s="1"/>
  <c r="I178" i="3"/>
  <c r="Y180" i="1" s="1"/>
  <c r="I162" i="3"/>
  <c r="Y164" i="1" s="1"/>
  <c r="I146" i="3"/>
  <c r="I130" i="3"/>
  <c r="Y132" i="1" s="1"/>
  <c r="I114" i="3"/>
  <c r="I106" i="3"/>
  <c r="I98" i="3"/>
  <c r="Y100" i="1" s="1"/>
  <c r="I289" i="3"/>
  <c r="Y291" i="1" s="1"/>
  <c r="I281" i="3"/>
  <c r="I249" i="3"/>
  <c r="Y251" i="1" s="1"/>
  <c r="I241" i="3"/>
  <c r="Y243" i="1" s="1"/>
  <c r="I233" i="3"/>
  <c r="I225" i="3"/>
  <c r="I217" i="3"/>
  <c r="I209" i="3"/>
  <c r="Y211" i="1" s="1"/>
  <c r="I201" i="3"/>
  <c r="Y203" i="1" s="1"/>
  <c r="I193" i="3"/>
  <c r="Y195" i="1" s="1"/>
  <c r="I185" i="3"/>
  <c r="Y187" i="1" s="1"/>
  <c r="I177" i="3"/>
  <c r="I169" i="3"/>
  <c r="Y171" i="1" s="1"/>
  <c r="I161" i="3"/>
  <c r="I153" i="3"/>
  <c r="I145" i="3"/>
  <c r="Y147" i="1" s="1"/>
  <c r="I137" i="3"/>
  <c r="I129" i="3"/>
  <c r="I121" i="3"/>
  <c r="Y123" i="1" s="1"/>
  <c r="I113" i="3"/>
  <c r="Y115" i="1" s="1"/>
  <c r="I105" i="3"/>
  <c r="Y107" i="1" s="1"/>
  <c r="I89" i="3"/>
  <c r="I73" i="3"/>
  <c r="I57" i="3"/>
  <c r="Y59" i="1" s="1"/>
  <c r="I41" i="3"/>
  <c r="Y43" i="1" s="1"/>
  <c r="I25" i="3"/>
  <c r="I9" i="3"/>
  <c r="Y11" i="1" s="1"/>
  <c r="I275" i="3"/>
  <c r="I61" i="3"/>
  <c r="Y63" i="1" s="1"/>
  <c r="I120" i="3"/>
  <c r="I151" i="3"/>
  <c r="I183" i="3"/>
  <c r="Y185" i="1" s="1"/>
  <c r="I215" i="3"/>
  <c r="Y217" i="1" s="1"/>
  <c r="I288" i="3"/>
  <c r="Y290" i="1" s="1"/>
  <c r="I280" i="3"/>
  <c r="I272" i="3"/>
  <c r="Y274" i="1" s="1"/>
  <c r="I264" i="3"/>
  <c r="Y266" i="1" s="1"/>
  <c r="I256" i="3"/>
  <c r="I240" i="3"/>
  <c r="I224" i="3"/>
  <c r="Y226" i="1" s="1"/>
  <c r="I216" i="3"/>
  <c r="Y218" i="1" s="1"/>
  <c r="I208" i="3"/>
  <c r="Y210" i="1" s="1"/>
  <c r="I192" i="3"/>
  <c r="Y194" i="1" s="1"/>
  <c r="I184" i="3"/>
  <c r="Y186" i="1" s="1"/>
  <c r="I176" i="3"/>
  <c r="Y178" i="1" s="1"/>
  <c r="I168" i="3"/>
  <c r="I136" i="3"/>
  <c r="Y138" i="1" s="1"/>
  <c r="I128" i="3"/>
  <c r="Y130" i="1" s="1"/>
  <c r="I271" i="3"/>
  <c r="I287" i="3"/>
  <c r="I279" i="3"/>
  <c r="I263" i="3"/>
  <c r="I255" i="3"/>
  <c r="I212" i="3"/>
  <c r="I107" i="3"/>
  <c r="I238" i="3"/>
  <c r="I222" i="3"/>
  <c r="Y224" i="1" s="1"/>
  <c r="I206" i="3"/>
  <c r="Y208" i="1" s="1"/>
  <c r="I198" i="3"/>
  <c r="Y200" i="1" s="1"/>
  <c r="I182" i="3"/>
  <c r="Y184" i="1" s="1"/>
  <c r="I166" i="3"/>
  <c r="Y168" i="1" s="1"/>
  <c r="I118" i="3"/>
  <c r="I110" i="3"/>
  <c r="Y112" i="1" s="1"/>
  <c r="I102" i="3"/>
  <c r="Y104" i="1" s="1"/>
  <c r="I21" i="3"/>
  <c r="Y23" i="1" s="1"/>
  <c r="I69" i="3"/>
  <c r="Y71" i="1" s="1"/>
  <c r="I117" i="3"/>
  <c r="Y119" i="1" s="1"/>
  <c r="I135" i="3"/>
  <c r="Y137" i="1" s="1"/>
  <c r="I277" i="3"/>
  <c r="I269" i="3"/>
  <c r="I261" i="3"/>
  <c r="Y263" i="1" s="1"/>
  <c r="I253" i="3"/>
  <c r="I109" i="3"/>
  <c r="Y111" i="1" s="1"/>
  <c r="I101" i="3"/>
  <c r="Y103" i="1" s="1"/>
  <c r="I93" i="3"/>
  <c r="Y95" i="1" s="1"/>
  <c r="I85" i="3"/>
  <c r="Y87" i="1" s="1"/>
  <c r="I77" i="3"/>
  <c r="Y79" i="1" s="1"/>
  <c r="I53" i="3"/>
  <c r="I45" i="3"/>
  <c r="Y47" i="1" s="1"/>
  <c r="I37" i="3"/>
  <c r="Y39" i="1" s="1"/>
  <c r="I13" i="3"/>
  <c r="Y15" i="1" s="1"/>
  <c r="Y131" i="1"/>
  <c r="Y163" i="1"/>
  <c r="Y75" i="1"/>
  <c r="Y91" i="1"/>
  <c r="Y122" i="1"/>
  <c r="Y162" i="1"/>
  <c r="Y275" i="1"/>
  <c r="Y267" i="1"/>
  <c r="Y244" i="1"/>
  <c r="Y228" i="1"/>
  <c r="Y212" i="1"/>
  <c r="Y204" i="1"/>
  <c r="Y196" i="1"/>
  <c r="Y148" i="1"/>
  <c r="Y116" i="1"/>
  <c r="Y108" i="1"/>
  <c r="Y117" i="1"/>
  <c r="Y234" i="1"/>
  <c r="Y258" i="1"/>
  <c r="Y179" i="1"/>
  <c r="Y31" i="1"/>
  <c r="Y106" i="1"/>
  <c r="Y146" i="1"/>
  <c r="Y169" i="1"/>
  <c r="Y198" i="1"/>
  <c r="Y265" i="1"/>
  <c r="Y219" i="1"/>
  <c r="Y102" i="1"/>
  <c r="Y113" i="1"/>
  <c r="Y153" i="1"/>
  <c r="Y242" i="1"/>
  <c r="Y264" i="1"/>
  <c r="Y280" i="1"/>
  <c r="Y155" i="1"/>
  <c r="Y170" i="1"/>
  <c r="Y249" i="1"/>
  <c r="Y248" i="1"/>
  <c r="Y232" i="1"/>
  <c r="Y216" i="1"/>
  <c r="Y192" i="1"/>
  <c r="Y120" i="1"/>
  <c r="Y8" i="1"/>
  <c r="Y227" i="1"/>
  <c r="Y55" i="1"/>
  <c r="Y114" i="1"/>
  <c r="Y154" i="1"/>
  <c r="Y250" i="1"/>
  <c r="Y277" i="1"/>
  <c r="Y246" i="1"/>
  <c r="Y238" i="1"/>
  <c r="Y230" i="1"/>
  <c r="Y222" i="1"/>
  <c r="Y214" i="1"/>
  <c r="Y206" i="1"/>
  <c r="Y190" i="1"/>
  <c r="Y118" i="1"/>
  <c r="Y110" i="1"/>
  <c r="Y202" i="1"/>
  <c r="Y235" i="1"/>
  <c r="Y121" i="1"/>
  <c r="Y201" i="1"/>
  <c r="Y233" i="1"/>
  <c r="Y109" i="1"/>
  <c r="I147" i="3"/>
  <c r="I270" i="3"/>
  <c r="I282" i="3"/>
  <c r="I138" i="3"/>
  <c r="I165" i="3"/>
  <c r="I251" i="3"/>
  <c r="I126" i="3"/>
  <c r="I254" i="3"/>
  <c r="I97" i="3"/>
  <c r="I122" i="3"/>
  <c r="I157" i="3"/>
  <c r="I203" i="3"/>
  <c r="I266" i="3"/>
  <c r="I286" i="3"/>
  <c r="I174" i="3"/>
  <c r="I158" i="3"/>
  <c r="I237" i="3"/>
  <c r="I170" i="3"/>
  <c r="I179" i="3"/>
  <c r="I205" i="3"/>
  <c r="I221" i="3"/>
  <c r="I125" i="3"/>
  <c r="I150" i="3"/>
  <c r="I154" i="3"/>
  <c r="I96" i="3"/>
  <c r="I189" i="3"/>
  <c r="I227" i="3"/>
  <c r="I123" i="3"/>
  <c r="I141" i="3"/>
  <c r="I148" i="3"/>
  <c r="I155" i="3"/>
  <c r="I159" i="3"/>
  <c r="I173" i="3"/>
  <c r="I180" i="3"/>
  <c r="I211" i="3"/>
  <c r="I235" i="3"/>
  <c r="I7" i="3"/>
  <c r="I11" i="3"/>
  <c r="I15" i="3"/>
  <c r="I19" i="3"/>
  <c r="I23" i="3"/>
  <c r="I27" i="3"/>
  <c r="I31" i="3"/>
  <c r="I35" i="3"/>
  <c r="I39" i="3"/>
  <c r="I43" i="3"/>
  <c r="I47" i="3"/>
  <c r="I51" i="3"/>
  <c r="I55" i="3"/>
  <c r="I59" i="3"/>
  <c r="I63" i="3"/>
  <c r="I67" i="3"/>
  <c r="I71" i="3"/>
  <c r="I75" i="3"/>
  <c r="I79" i="3"/>
  <c r="I83" i="3"/>
  <c r="I87" i="3"/>
  <c r="I187" i="3"/>
  <c r="I229" i="3"/>
  <c r="I91" i="3"/>
  <c r="I124" i="3"/>
  <c r="I131" i="3"/>
  <c r="I156" i="3"/>
  <c r="I163" i="3"/>
  <c r="I243" i="3"/>
  <c r="I258" i="3"/>
  <c r="I274" i="3"/>
  <c r="I8" i="3"/>
  <c r="I16" i="3"/>
  <c r="I24" i="3"/>
  <c r="I32" i="3"/>
  <c r="I40" i="3"/>
  <c r="I48" i="3"/>
  <c r="I56" i="3"/>
  <c r="I64" i="3"/>
  <c r="I72" i="3"/>
  <c r="I80" i="3"/>
  <c r="I88" i="3"/>
  <c r="I95" i="3"/>
  <c r="I99" i="3"/>
  <c r="I103" i="3"/>
  <c r="I195" i="3"/>
  <c r="I219" i="3"/>
  <c r="I223" i="3"/>
  <c r="I252" i="3"/>
  <c r="I268" i="3"/>
  <c r="I284" i="3"/>
  <c r="I172" i="3"/>
  <c r="I132" i="3"/>
  <c r="I139" i="3"/>
  <c r="I164" i="3"/>
  <c r="I171" i="3"/>
  <c r="I17" i="3"/>
  <c r="I33" i="3"/>
  <c r="I49" i="3"/>
  <c r="I65" i="3"/>
  <c r="I81" i="3"/>
  <c r="I14" i="3"/>
  <c r="I30" i="3"/>
  <c r="I46" i="3"/>
  <c r="I62" i="3"/>
  <c r="I78" i="3"/>
  <c r="I94" i="3"/>
  <c r="I134" i="3"/>
  <c r="I143" i="3"/>
  <c r="I149" i="3"/>
  <c r="I207" i="3"/>
  <c r="I213" i="3"/>
  <c r="I12" i="3"/>
  <c r="I28" i="3"/>
  <c r="I44" i="3"/>
  <c r="I60" i="3"/>
  <c r="I76" i="3"/>
  <c r="I92" i="3"/>
  <c r="I140" i="3"/>
  <c r="I90" i="3"/>
  <c r="I10" i="3"/>
  <c r="I22" i="3"/>
  <c r="I38" i="3"/>
  <c r="I54" i="3"/>
  <c r="I70" i="3"/>
  <c r="I86" i="3"/>
  <c r="I175" i="3"/>
  <c r="I181" i="3"/>
  <c r="I239" i="3"/>
  <c r="I245" i="3"/>
  <c r="I260" i="3"/>
  <c r="I276" i="3"/>
  <c r="I26" i="3"/>
  <c r="I58" i="3"/>
  <c r="I74" i="3"/>
  <c r="I20" i="3"/>
  <c r="I36" i="3"/>
  <c r="I52" i="3"/>
  <c r="I68" i="3"/>
  <c r="I84" i="3"/>
  <c r="I142" i="3"/>
  <c r="I42" i="3"/>
  <c r="I18" i="3"/>
  <c r="I34" i="3"/>
  <c r="I50" i="3"/>
  <c r="I66" i="3"/>
  <c r="I82" i="3"/>
  <c r="I127" i="3"/>
  <c r="I133" i="3"/>
  <c r="I191" i="3"/>
  <c r="I197" i="3"/>
  <c r="Y271" i="1" l="1"/>
  <c r="AQ271" i="1" s="1"/>
  <c r="Y279" i="1"/>
  <c r="AQ279" i="1" s="1"/>
  <c r="AR279" i="1" s="1"/>
  <c r="AS279" i="1" s="1"/>
  <c r="AT279" i="1" s="1"/>
  <c r="Y281" i="1"/>
  <c r="AU281" i="1" s="1"/>
  <c r="Y283" i="1"/>
  <c r="AU283" i="1" s="1"/>
  <c r="Y282" i="1"/>
  <c r="Y255" i="1"/>
  <c r="AU255" i="1" s="1"/>
  <c r="Y269" i="1"/>
  <c r="AU269" i="1" s="1"/>
  <c r="Y285" i="1"/>
  <c r="AU285" i="1" s="1"/>
  <c r="Y287" i="1"/>
  <c r="Y286" i="1"/>
  <c r="Y289" i="1"/>
  <c r="AU289" i="1" s="1"/>
  <c r="Y261" i="1"/>
  <c r="AL261" i="1" s="1"/>
  <c r="Y273" i="1"/>
  <c r="AU273" i="1" s="1"/>
  <c r="AL8" i="1"/>
  <c r="AM8" i="1"/>
  <c r="AQ8" i="1"/>
  <c r="AR8" i="1" s="1"/>
  <c r="AS8" i="1" s="1"/>
  <c r="AT8" i="1" s="1"/>
  <c r="AU8" i="1"/>
  <c r="AM258" i="1"/>
  <c r="AU258" i="1"/>
  <c r="AL258" i="1"/>
  <c r="AQ258" i="1"/>
  <c r="AM266" i="1"/>
  <c r="AU266" i="1"/>
  <c r="AL266" i="1"/>
  <c r="AQ266" i="1"/>
  <c r="AU195" i="1"/>
  <c r="AQ195" i="1"/>
  <c r="AM195" i="1"/>
  <c r="AN195" i="1" s="1"/>
  <c r="AO195" i="1" s="1"/>
  <c r="AP195" i="1" s="1"/>
  <c r="AL195" i="1"/>
  <c r="AQ214" i="1"/>
  <c r="AM214" i="1"/>
  <c r="AL214" i="1"/>
  <c r="AU214" i="1"/>
  <c r="AL185" i="1"/>
  <c r="AQ185" i="1"/>
  <c r="AR185" i="1" s="1"/>
  <c r="AS185" i="1" s="1"/>
  <c r="AT185" i="1" s="1"/>
  <c r="AU185" i="1"/>
  <c r="AM185" i="1"/>
  <c r="AU200" i="1"/>
  <c r="AQ200" i="1"/>
  <c r="AL200" i="1"/>
  <c r="AM200" i="1"/>
  <c r="AQ155" i="1"/>
  <c r="AM155" i="1"/>
  <c r="AU155" i="1"/>
  <c r="AL155" i="1"/>
  <c r="AM186" i="1"/>
  <c r="AU186" i="1"/>
  <c r="AL186" i="1"/>
  <c r="AQ186" i="1"/>
  <c r="AU130" i="1"/>
  <c r="AQ130" i="1"/>
  <c r="AL130" i="1"/>
  <c r="AM130" i="1"/>
  <c r="AM169" i="1"/>
  <c r="AL169" i="1"/>
  <c r="AQ169" i="1"/>
  <c r="AR169" i="1" s="1"/>
  <c r="AS169" i="1" s="1"/>
  <c r="AT169" i="1" s="1"/>
  <c r="AU169" i="1"/>
  <c r="AU211" i="1"/>
  <c r="AQ211" i="1"/>
  <c r="AR211" i="1" s="1"/>
  <c r="AS211" i="1" s="1"/>
  <c r="AT211" i="1" s="1"/>
  <c r="AL211" i="1"/>
  <c r="AM211" i="1"/>
  <c r="AU148" i="1"/>
  <c r="AQ148" i="1"/>
  <c r="AM148" i="1"/>
  <c r="AN148" i="1" s="1"/>
  <c r="AO148" i="1" s="1"/>
  <c r="AP148" i="1" s="1"/>
  <c r="AL148" i="1"/>
  <c r="AL228" i="1"/>
  <c r="AU228" i="1"/>
  <c r="AM228" i="1"/>
  <c r="AQ228" i="1"/>
  <c r="AU162" i="1"/>
  <c r="AM162" i="1"/>
  <c r="AQ162" i="1"/>
  <c r="AL162" i="1"/>
  <c r="AU43" i="1"/>
  <c r="AQ43" i="1"/>
  <c r="AL43" i="1"/>
  <c r="AM43" i="1"/>
  <c r="AM222" i="1"/>
  <c r="AU222" i="1"/>
  <c r="AL222" i="1"/>
  <c r="AQ222" i="1"/>
  <c r="AU208" i="1"/>
  <c r="AQ208" i="1"/>
  <c r="AM208" i="1"/>
  <c r="AL208" i="1"/>
  <c r="AQ236" i="1"/>
  <c r="AM236" i="1"/>
  <c r="AL236" i="1"/>
  <c r="AU236" i="1"/>
  <c r="AU216" i="1"/>
  <c r="AQ216" i="1"/>
  <c r="AM216" i="1"/>
  <c r="AL216" i="1"/>
  <c r="AU180" i="1"/>
  <c r="AQ180" i="1"/>
  <c r="AM180" i="1"/>
  <c r="AL180" i="1"/>
  <c r="AL233" i="1"/>
  <c r="AU233" i="1"/>
  <c r="AM233" i="1"/>
  <c r="AQ233" i="1"/>
  <c r="AQ238" i="1"/>
  <c r="AL238" i="1"/>
  <c r="AM238" i="1"/>
  <c r="AU238" i="1"/>
  <c r="AU114" i="1"/>
  <c r="AQ114" i="1"/>
  <c r="AM114" i="1"/>
  <c r="AL114" i="1"/>
  <c r="AQ112" i="1"/>
  <c r="AM112" i="1"/>
  <c r="AU112" i="1"/>
  <c r="AL112" i="1"/>
  <c r="AQ224" i="1"/>
  <c r="AM224" i="1"/>
  <c r="AL224" i="1"/>
  <c r="AU224" i="1"/>
  <c r="AM249" i="1"/>
  <c r="AL249" i="1"/>
  <c r="AU249" i="1"/>
  <c r="AQ249" i="1"/>
  <c r="AU47" i="1"/>
  <c r="AQ47" i="1"/>
  <c r="AM47" i="1"/>
  <c r="AL47" i="1"/>
  <c r="AU102" i="1"/>
  <c r="AQ102" i="1"/>
  <c r="AM102" i="1"/>
  <c r="AN102" i="1" s="1"/>
  <c r="AO102" i="1" s="1"/>
  <c r="AP102" i="1" s="1"/>
  <c r="AL102" i="1"/>
  <c r="AQ194" i="1"/>
  <c r="AM194" i="1"/>
  <c r="AN194" i="1" s="1"/>
  <c r="AO194" i="1" s="1"/>
  <c r="AP194" i="1" s="1"/>
  <c r="AL194" i="1"/>
  <c r="AU194" i="1"/>
  <c r="AU31" i="1"/>
  <c r="AQ31" i="1"/>
  <c r="AR31" i="1" s="1"/>
  <c r="AS31" i="1" s="1"/>
  <c r="AT31" i="1" s="1"/>
  <c r="AM31" i="1"/>
  <c r="AL31" i="1"/>
  <c r="AU117" i="1"/>
  <c r="AQ117" i="1"/>
  <c r="AM117" i="1"/>
  <c r="AL117" i="1"/>
  <c r="AU188" i="1"/>
  <c r="AQ188" i="1"/>
  <c r="AR188" i="1" s="1"/>
  <c r="AS188" i="1" s="1"/>
  <c r="AT188" i="1" s="1"/>
  <c r="AM188" i="1"/>
  <c r="AL188" i="1"/>
  <c r="AQ252" i="1"/>
  <c r="AM252" i="1"/>
  <c r="AL252" i="1"/>
  <c r="AU252" i="1"/>
  <c r="AU79" i="1"/>
  <c r="AQ79" i="1"/>
  <c r="AL79" i="1"/>
  <c r="AM79" i="1"/>
  <c r="AU163" i="1"/>
  <c r="AL163" i="1"/>
  <c r="AQ163" i="1"/>
  <c r="AM163" i="1"/>
  <c r="AM250" i="1"/>
  <c r="AL250" i="1"/>
  <c r="AU250" i="1"/>
  <c r="AQ250" i="1"/>
  <c r="AU138" i="1"/>
  <c r="AQ138" i="1"/>
  <c r="AL138" i="1"/>
  <c r="AM138" i="1"/>
  <c r="AQ164" i="1"/>
  <c r="AR164" i="1" s="1"/>
  <c r="AS164" i="1" s="1"/>
  <c r="AT164" i="1" s="1"/>
  <c r="AU164" i="1"/>
  <c r="AL164" i="1"/>
  <c r="AM164" i="1"/>
  <c r="AQ154" i="1"/>
  <c r="AM154" i="1"/>
  <c r="AL154" i="1"/>
  <c r="AU154" i="1"/>
  <c r="AL178" i="1"/>
  <c r="AU178" i="1"/>
  <c r="AQ178" i="1"/>
  <c r="AR178" i="1" s="1"/>
  <c r="AS178" i="1" s="1"/>
  <c r="AT178" i="1" s="1"/>
  <c r="AM178" i="1"/>
  <c r="AM95" i="1"/>
  <c r="AL95" i="1"/>
  <c r="AU95" i="1"/>
  <c r="AQ95" i="1"/>
  <c r="AQ226" i="1"/>
  <c r="AU226" i="1"/>
  <c r="AL226" i="1"/>
  <c r="AM226" i="1"/>
  <c r="AQ115" i="1"/>
  <c r="AM115" i="1"/>
  <c r="AN115" i="1" s="1"/>
  <c r="AO115" i="1" s="1"/>
  <c r="AP115" i="1" s="1"/>
  <c r="AL115" i="1"/>
  <c r="AU115" i="1"/>
  <c r="AU232" i="1"/>
  <c r="AQ232" i="1"/>
  <c r="AM232" i="1"/>
  <c r="AL232" i="1"/>
  <c r="AQ170" i="1"/>
  <c r="AL170" i="1"/>
  <c r="AM170" i="1"/>
  <c r="AU170" i="1"/>
  <c r="AU264" i="1"/>
  <c r="AQ264" i="1"/>
  <c r="AM264" i="1"/>
  <c r="AL264" i="1"/>
  <c r="AU123" i="1"/>
  <c r="AQ123" i="1"/>
  <c r="AM123" i="1"/>
  <c r="AL123" i="1"/>
  <c r="AM265" i="1"/>
  <c r="AN265" i="1" s="1"/>
  <c r="AO265" i="1" s="1"/>
  <c r="AP265" i="1" s="1"/>
  <c r="AL265" i="1"/>
  <c r="AU265" i="1"/>
  <c r="AQ265" i="1"/>
  <c r="AL15" i="1"/>
  <c r="AU15" i="1"/>
  <c r="AM15" i="1"/>
  <c r="AQ15" i="1"/>
  <c r="AQ100" i="1"/>
  <c r="AM100" i="1"/>
  <c r="AL100" i="1"/>
  <c r="AU100" i="1"/>
  <c r="AU196" i="1"/>
  <c r="AQ196" i="1"/>
  <c r="AL196" i="1"/>
  <c r="AM196" i="1"/>
  <c r="AM267" i="1"/>
  <c r="AL267" i="1"/>
  <c r="AQ267" i="1"/>
  <c r="AR267" i="1" s="1"/>
  <c r="AS267" i="1" s="1"/>
  <c r="AT267" i="1" s="1"/>
  <c r="AU267" i="1"/>
  <c r="AQ63" i="1"/>
  <c r="AM63" i="1"/>
  <c r="AL63" i="1"/>
  <c r="AU63" i="1"/>
  <c r="AU171" i="1"/>
  <c r="AQ171" i="1"/>
  <c r="AR171" i="1" s="1"/>
  <c r="AS171" i="1" s="1"/>
  <c r="AT171" i="1" s="1"/>
  <c r="AM171" i="1"/>
  <c r="AL171" i="1"/>
  <c r="AL235" i="1"/>
  <c r="AU235" i="1"/>
  <c r="AQ235" i="1"/>
  <c r="AR235" i="1" s="1"/>
  <c r="AS235" i="1" s="1"/>
  <c r="AT235" i="1" s="1"/>
  <c r="AM235" i="1"/>
  <c r="AM153" i="1"/>
  <c r="AU153" i="1"/>
  <c r="AL153" i="1"/>
  <c r="AQ153" i="1"/>
  <c r="AM111" i="1"/>
  <c r="AL111" i="1"/>
  <c r="AQ111" i="1"/>
  <c r="AU111" i="1"/>
  <c r="AQ104" i="1"/>
  <c r="AM104" i="1"/>
  <c r="AL104" i="1"/>
  <c r="AU104" i="1"/>
  <c r="AQ113" i="1"/>
  <c r="AM113" i="1"/>
  <c r="AL113" i="1"/>
  <c r="AU113" i="1"/>
  <c r="AM75" i="1"/>
  <c r="AL75" i="1"/>
  <c r="AU75" i="1"/>
  <c r="AQ75" i="1"/>
  <c r="AM23" i="1"/>
  <c r="AL23" i="1"/>
  <c r="AQ23" i="1"/>
  <c r="AU23" i="1"/>
  <c r="AU110" i="1"/>
  <c r="AQ110" i="1"/>
  <c r="AL110" i="1"/>
  <c r="AM110" i="1"/>
  <c r="AQ246" i="1"/>
  <c r="AM246" i="1"/>
  <c r="AU246" i="1"/>
  <c r="AL246" i="1"/>
  <c r="AM103" i="1"/>
  <c r="AL103" i="1"/>
  <c r="AQ103" i="1"/>
  <c r="AR103" i="1" s="1"/>
  <c r="AS103" i="1" s="1"/>
  <c r="AT103" i="1" s="1"/>
  <c r="AU103" i="1"/>
  <c r="AU120" i="1"/>
  <c r="AQ120" i="1"/>
  <c r="AL120" i="1"/>
  <c r="AM120" i="1"/>
  <c r="AN120" i="1" s="1"/>
  <c r="AO120" i="1" s="1"/>
  <c r="AP120" i="1" s="1"/>
  <c r="AL201" i="1"/>
  <c r="AU201" i="1"/>
  <c r="AM201" i="1"/>
  <c r="AQ201" i="1"/>
  <c r="AR201" i="1" s="1"/>
  <c r="AS201" i="1" s="1"/>
  <c r="AT201" i="1" s="1"/>
  <c r="AL118" i="1"/>
  <c r="AM118" i="1"/>
  <c r="AN118" i="1" s="1"/>
  <c r="AO118" i="1" s="1"/>
  <c r="AP118" i="1" s="1"/>
  <c r="AQ118" i="1"/>
  <c r="AU118" i="1"/>
  <c r="AQ203" i="1"/>
  <c r="AR203" i="1" s="1"/>
  <c r="AS203" i="1" s="1"/>
  <c r="AT203" i="1" s="1"/>
  <c r="AM203" i="1"/>
  <c r="AL203" i="1"/>
  <c r="AU203" i="1"/>
  <c r="AU55" i="1"/>
  <c r="AQ55" i="1"/>
  <c r="AM55" i="1"/>
  <c r="AN55" i="1" s="1"/>
  <c r="AO55" i="1" s="1"/>
  <c r="AP55" i="1" s="1"/>
  <c r="AL55" i="1"/>
  <c r="AM168" i="1"/>
  <c r="AN168" i="1" s="1"/>
  <c r="AO168" i="1" s="1"/>
  <c r="AP168" i="1" s="1"/>
  <c r="AU168" i="1"/>
  <c r="AQ168" i="1"/>
  <c r="AL168" i="1"/>
  <c r="AU248" i="1"/>
  <c r="AQ248" i="1"/>
  <c r="AL248" i="1"/>
  <c r="AM248" i="1"/>
  <c r="AU119" i="1"/>
  <c r="AQ119" i="1"/>
  <c r="AR119" i="1" s="1"/>
  <c r="AS119" i="1" s="1"/>
  <c r="AT119" i="1" s="1"/>
  <c r="AM119" i="1"/>
  <c r="AL119" i="1"/>
  <c r="AM242" i="1"/>
  <c r="AU242" i="1"/>
  <c r="AL242" i="1"/>
  <c r="AQ242" i="1"/>
  <c r="AU187" i="1"/>
  <c r="AM187" i="1"/>
  <c r="AL187" i="1"/>
  <c r="AQ187" i="1"/>
  <c r="AL281" i="1"/>
  <c r="AU11" i="1"/>
  <c r="AQ11" i="1"/>
  <c r="AM11" i="1"/>
  <c r="AN11" i="1" s="1"/>
  <c r="AO11" i="1" s="1"/>
  <c r="AP11" i="1" s="1"/>
  <c r="AL11" i="1"/>
  <c r="AQ108" i="1"/>
  <c r="AM108" i="1"/>
  <c r="AL108" i="1"/>
  <c r="AU108" i="1"/>
  <c r="AU204" i="1"/>
  <c r="AQ204" i="1"/>
  <c r="AM204" i="1"/>
  <c r="AL204" i="1"/>
  <c r="AM275" i="1"/>
  <c r="AL275" i="1"/>
  <c r="AQ275" i="1"/>
  <c r="AR275" i="1" s="1"/>
  <c r="AS275" i="1" s="1"/>
  <c r="AT275" i="1" s="1"/>
  <c r="AU275" i="1"/>
  <c r="AU59" i="1"/>
  <c r="AQ59" i="1"/>
  <c r="AL59" i="1"/>
  <c r="AM59" i="1"/>
  <c r="AL131" i="1"/>
  <c r="AU131" i="1"/>
  <c r="AM131" i="1"/>
  <c r="AN131" i="1" s="1"/>
  <c r="AO131" i="1" s="1"/>
  <c r="AP131" i="1" s="1"/>
  <c r="AQ131" i="1"/>
  <c r="AU218" i="1"/>
  <c r="AL218" i="1"/>
  <c r="AQ218" i="1"/>
  <c r="AM218" i="1"/>
  <c r="AQ146" i="1"/>
  <c r="AM146" i="1"/>
  <c r="AL146" i="1"/>
  <c r="AU146" i="1"/>
  <c r="AQ230" i="1"/>
  <c r="AM230" i="1"/>
  <c r="AU230" i="1"/>
  <c r="AL230" i="1"/>
  <c r="AM287" i="1"/>
  <c r="AN287" i="1" s="1"/>
  <c r="AO287" i="1" s="1"/>
  <c r="AP287" i="1" s="1"/>
  <c r="AL287" i="1"/>
  <c r="AU287" i="1"/>
  <c r="AQ287" i="1"/>
  <c r="AM234" i="1"/>
  <c r="AU234" i="1"/>
  <c r="AL234" i="1"/>
  <c r="AQ234" i="1"/>
  <c r="AL121" i="1"/>
  <c r="AU121" i="1"/>
  <c r="AM121" i="1"/>
  <c r="AQ121" i="1"/>
  <c r="AU39" i="1"/>
  <c r="AQ39" i="1"/>
  <c r="AM39" i="1"/>
  <c r="AL39" i="1"/>
  <c r="AL255" i="1"/>
  <c r="AU217" i="1"/>
  <c r="AL217" i="1"/>
  <c r="AQ217" i="1"/>
  <c r="AM217" i="1"/>
  <c r="AU219" i="1"/>
  <c r="AQ219" i="1"/>
  <c r="AL219" i="1"/>
  <c r="AM219" i="1"/>
  <c r="AM107" i="1"/>
  <c r="AL107" i="1"/>
  <c r="AQ107" i="1"/>
  <c r="AU107" i="1"/>
  <c r="AQ116" i="1"/>
  <c r="AR116" i="1" s="1"/>
  <c r="AS116" i="1" s="1"/>
  <c r="AT116" i="1" s="1"/>
  <c r="AM116" i="1"/>
  <c r="AU116" i="1"/>
  <c r="AL116" i="1"/>
  <c r="AM212" i="1"/>
  <c r="AL212" i="1"/>
  <c r="AU212" i="1"/>
  <c r="AQ212" i="1"/>
  <c r="AM283" i="1"/>
  <c r="AL283" i="1"/>
  <c r="AU290" i="1"/>
  <c r="AL290" i="1"/>
  <c r="AM290" i="1"/>
  <c r="AN290" i="1" s="1"/>
  <c r="AO290" i="1" s="1"/>
  <c r="AP290" i="1" s="1"/>
  <c r="AQ290" i="1"/>
  <c r="AQ109" i="1"/>
  <c r="AM109" i="1"/>
  <c r="AL109" i="1"/>
  <c r="AU109" i="1"/>
  <c r="AL243" i="1"/>
  <c r="AU243" i="1"/>
  <c r="AQ243" i="1"/>
  <c r="AM243" i="1"/>
  <c r="AM91" i="1"/>
  <c r="AL91" i="1"/>
  <c r="AU91" i="1"/>
  <c r="AQ91" i="1"/>
  <c r="AU137" i="1"/>
  <c r="AQ137" i="1"/>
  <c r="AM137" i="1"/>
  <c r="AL137" i="1"/>
  <c r="AM280" i="1"/>
  <c r="AL280" i="1"/>
  <c r="AQ280" i="1"/>
  <c r="AU280" i="1"/>
  <c r="AU106" i="1"/>
  <c r="AQ106" i="1"/>
  <c r="AM106" i="1"/>
  <c r="AL106" i="1"/>
  <c r="AL244" i="1"/>
  <c r="AU244" i="1"/>
  <c r="AM244" i="1"/>
  <c r="AQ244" i="1"/>
  <c r="AM202" i="1"/>
  <c r="AL202" i="1"/>
  <c r="AQ202" i="1"/>
  <c r="AR202" i="1" s="1"/>
  <c r="AS202" i="1" s="1"/>
  <c r="AT202" i="1" s="1"/>
  <c r="AU202" i="1"/>
  <c r="AM190" i="1"/>
  <c r="AL190" i="1"/>
  <c r="AU190" i="1"/>
  <c r="AQ190" i="1"/>
  <c r="AR190" i="1" s="1"/>
  <c r="AS190" i="1" s="1"/>
  <c r="AT190" i="1" s="1"/>
  <c r="AM251" i="1"/>
  <c r="AL251" i="1"/>
  <c r="AU251" i="1"/>
  <c r="AQ251" i="1"/>
  <c r="AU184" i="1"/>
  <c r="AQ184" i="1"/>
  <c r="AM184" i="1"/>
  <c r="AN184" i="1" s="1"/>
  <c r="AO184" i="1" s="1"/>
  <c r="AP184" i="1" s="1"/>
  <c r="AL184" i="1"/>
  <c r="AQ87" i="1"/>
  <c r="AR87" i="1" s="1"/>
  <c r="AS87" i="1" s="1"/>
  <c r="AT87" i="1" s="1"/>
  <c r="AM87" i="1"/>
  <c r="AL87" i="1"/>
  <c r="AU87" i="1"/>
  <c r="AQ147" i="1"/>
  <c r="AL147" i="1"/>
  <c r="AU147" i="1"/>
  <c r="AM147" i="1"/>
  <c r="AM206" i="1"/>
  <c r="AN206" i="1" s="1"/>
  <c r="AO206" i="1" s="1"/>
  <c r="AP206" i="1" s="1"/>
  <c r="AL206" i="1"/>
  <c r="AU206" i="1"/>
  <c r="AQ206" i="1"/>
  <c r="AU277" i="1"/>
  <c r="AQ277" i="1"/>
  <c r="AL277" i="1"/>
  <c r="AM277" i="1"/>
  <c r="AU227" i="1"/>
  <c r="AQ227" i="1"/>
  <c r="AM227" i="1"/>
  <c r="AL227" i="1"/>
  <c r="AU192" i="1"/>
  <c r="AQ192" i="1"/>
  <c r="AM192" i="1"/>
  <c r="AL192" i="1"/>
  <c r="AQ263" i="1"/>
  <c r="AM263" i="1"/>
  <c r="AU263" i="1"/>
  <c r="AL263" i="1"/>
  <c r="AM71" i="1"/>
  <c r="AL71" i="1"/>
  <c r="AU71" i="1"/>
  <c r="AQ71" i="1"/>
  <c r="AU210" i="1"/>
  <c r="AL210" i="1"/>
  <c r="AQ210" i="1"/>
  <c r="AM210" i="1"/>
  <c r="AM274" i="1"/>
  <c r="AU274" i="1"/>
  <c r="AL274" i="1"/>
  <c r="AQ274" i="1"/>
  <c r="AM198" i="1"/>
  <c r="AL198" i="1"/>
  <c r="AU198" i="1"/>
  <c r="AQ198" i="1"/>
  <c r="AM179" i="1"/>
  <c r="AL179" i="1"/>
  <c r="AU179" i="1"/>
  <c r="AQ179" i="1"/>
  <c r="AR179" i="1" s="1"/>
  <c r="AS179" i="1" s="1"/>
  <c r="AT179" i="1" s="1"/>
  <c r="AM132" i="1"/>
  <c r="AL132" i="1"/>
  <c r="AQ132" i="1"/>
  <c r="AU132" i="1"/>
  <c r="AU220" i="1"/>
  <c r="AL220" i="1"/>
  <c r="AQ220" i="1"/>
  <c r="AM220" i="1"/>
  <c r="AM291" i="1"/>
  <c r="AL291" i="1"/>
  <c r="AU291" i="1"/>
  <c r="AQ291" i="1"/>
  <c r="AQ122" i="1"/>
  <c r="AR122" i="1" s="1"/>
  <c r="AS122" i="1" s="1"/>
  <c r="AT122" i="1" s="1"/>
  <c r="AM122" i="1"/>
  <c r="AL122" i="1"/>
  <c r="AU122" i="1"/>
  <c r="AM7" i="1"/>
  <c r="AN7" i="1" s="1"/>
  <c r="AL7" i="1"/>
  <c r="AU7" i="1"/>
  <c r="AQ7" i="1"/>
  <c r="Y135" i="1"/>
  <c r="Y193" i="1"/>
  <c r="Y44" i="1"/>
  <c r="Y60" i="1"/>
  <c r="Y88" i="1"/>
  <c r="Y94" i="1"/>
  <c r="Y151" i="1"/>
  <c r="Y16" i="1"/>
  <c r="Y141" i="1"/>
  <c r="Y197" i="1"/>
  <c r="Y260" i="1"/>
  <c r="Y189" i="1"/>
  <c r="Y61" i="1"/>
  <c r="Y29" i="1"/>
  <c r="Y182" i="1"/>
  <c r="Y191" i="1"/>
  <c r="Y172" i="1"/>
  <c r="Y124" i="1"/>
  <c r="Y284" i="1"/>
  <c r="Y98" i="1"/>
  <c r="Y56" i="1"/>
  <c r="Y136" i="1"/>
  <c r="Y174" i="1"/>
  <c r="Y42" i="1"/>
  <c r="Y85" i="1"/>
  <c r="Y21" i="1"/>
  <c r="Y156" i="1"/>
  <c r="Y160" i="1"/>
  <c r="Y272" i="1"/>
  <c r="Y145" i="1"/>
  <c r="Y105" i="1"/>
  <c r="Y89" i="1"/>
  <c r="Y99" i="1"/>
  <c r="Y278" i="1"/>
  <c r="Y62" i="1"/>
  <c r="Y67" i="1"/>
  <c r="Y101" i="1"/>
  <c r="Y165" i="1"/>
  <c r="Y53" i="1"/>
  <c r="Y161" i="1"/>
  <c r="Y256" i="1"/>
  <c r="Y84" i="1"/>
  <c r="Y70" i="1"/>
  <c r="Y262" i="1"/>
  <c r="Y40" i="1"/>
  <c r="Y46" i="1"/>
  <c r="Y96" i="1"/>
  <c r="Y51" i="1"/>
  <c r="Y97" i="1"/>
  <c r="Y34" i="1"/>
  <c r="Y158" i="1"/>
  <c r="Y81" i="1"/>
  <c r="Y49" i="1"/>
  <c r="Y157" i="1"/>
  <c r="Y152" i="1"/>
  <c r="Y128" i="1"/>
  <c r="Y149" i="1"/>
  <c r="Y28" i="1"/>
  <c r="Y134" i="1"/>
  <c r="Y239" i="1"/>
  <c r="Y86" i="1"/>
  <c r="Y247" i="1"/>
  <c r="Y30" i="1"/>
  <c r="Y35" i="1"/>
  <c r="Y90" i="1"/>
  <c r="Y133" i="1"/>
  <c r="Y77" i="1"/>
  <c r="Y45" i="1"/>
  <c r="Y150" i="1"/>
  <c r="Y127" i="1"/>
  <c r="Y288" i="1"/>
  <c r="Y78" i="1"/>
  <c r="Y50" i="1"/>
  <c r="Y25" i="1"/>
  <c r="Y54" i="1"/>
  <c r="Y24" i="1"/>
  <c r="Y80" i="1"/>
  <c r="Y270" i="1"/>
  <c r="Y26" i="1"/>
  <c r="Y13" i="1"/>
  <c r="Y52" i="1"/>
  <c r="Y38" i="1"/>
  <c r="Y241" i="1"/>
  <c r="Y12" i="1"/>
  <c r="Y14" i="1"/>
  <c r="Y64" i="1"/>
  <c r="Y19" i="1"/>
  <c r="Y254" i="1"/>
  <c r="Y82" i="1"/>
  <c r="Y18" i="1"/>
  <c r="Y126" i="1"/>
  <c r="Y73" i="1"/>
  <c r="Y41" i="1"/>
  <c r="Y9" i="1"/>
  <c r="Y143" i="1"/>
  <c r="Y223" i="1"/>
  <c r="Y268" i="1"/>
  <c r="Y253" i="1"/>
  <c r="Y72" i="1"/>
  <c r="Y175" i="1"/>
  <c r="Y129" i="1"/>
  <c r="Y36" i="1"/>
  <c r="Y183" i="1"/>
  <c r="Y215" i="1"/>
  <c r="Y173" i="1"/>
  <c r="Y74" i="1"/>
  <c r="Y93" i="1"/>
  <c r="Y37" i="1"/>
  <c r="Y237" i="1"/>
  <c r="Y125" i="1"/>
  <c r="Y207" i="1"/>
  <c r="Y205" i="1"/>
  <c r="Y167" i="1"/>
  <c r="Y144" i="1"/>
  <c r="Y83" i="1"/>
  <c r="Y245" i="1"/>
  <c r="Y57" i="1"/>
  <c r="Y68" i="1"/>
  <c r="Y22" i="1"/>
  <c r="Y92" i="1"/>
  <c r="Y48" i="1"/>
  <c r="Y225" i="1"/>
  <c r="Y10" i="1"/>
  <c r="Y69" i="1"/>
  <c r="Y199" i="1"/>
  <c r="Y20" i="1"/>
  <c r="Y76" i="1"/>
  <c r="Y177" i="1"/>
  <c r="Y142" i="1"/>
  <c r="Y209" i="1"/>
  <c r="Y32" i="1"/>
  <c r="Y166" i="1"/>
  <c r="Y221" i="1"/>
  <c r="Y66" i="1"/>
  <c r="Y276" i="1"/>
  <c r="Y231" i="1"/>
  <c r="Y65" i="1"/>
  <c r="Y33" i="1"/>
  <c r="Y213" i="1"/>
  <c r="Y229" i="1"/>
  <c r="Y159" i="1"/>
  <c r="Y17" i="1"/>
  <c r="AG6" i="1"/>
  <c r="AE6" i="1"/>
  <c r="AD6" i="1"/>
  <c r="AC6" i="1"/>
  <c r="AB6" i="1"/>
  <c r="T6" i="1"/>
  <c r="AL273" i="1" l="1"/>
  <c r="AM273" i="1"/>
  <c r="AM281" i="1"/>
  <c r="AU261" i="1"/>
  <c r="AM261" i="1"/>
  <c r="AN261" i="1" s="1"/>
  <c r="AO261" i="1" s="1"/>
  <c r="AP261" i="1" s="1"/>
  <c r="AQ283" i="1"/>
  <c r="AR283" i="1" s="1"/>
  <c r="AS283" i="1" s="1"/>
  <c r="AT283" i="1" s="1"/>
  <c r="AM279" i="1"/>
  <c r="AO279" i="1" s="1"/>
  <c r="AP279" i="1" s="1"/>
  <c r="AQ281" i="1"/>
  <c r="AS281" i="1" s="1"/>
  <c r="AT281" i="1" s="1"/>
  <c r="AL279" i="1"/>
  <c r="AQ273" i="1"/>
  <c r="AR273" i="1" s="1"/>
  <c r="AS273" i="1" s="1"/>
  <c r="AT273" i="1" s="1"/>
  <c r="AU279" i="1"/>
  <c r="AQ261" i="1"/>
  <c r="AR261" i="1" s="1"/>
  <c r="AL271" i="1"/>
  <c r="AU271" i="1"/>
  <c r="AL285" i="1"/>
  <c r="AL269" i="1"/>
  <c r="AM285" i="1"/>
  <c r="AO285" i="1" s="1"/>
  <c r="AP285" i="1" s="1"/>
  <c r="AM269" i="1"/>
  <c r="AO269" i="1" s="1"/>
  <c r="AP269" i="1" s="1"/>
  <c r="AM271" i="1"/>
  <c r="AO271" i="1" s="1"/>
  <c r="AP271" i="1" s="1"/>
  <c r="AQ269" i="1"/>
  <c r="AR269" i="1" s="1"/>
  <c r="AQ285" i="1"/>
  <c r="AR285" i="1" s="1"/>
  <c r="AS285" i="1" s="1"/>
  <c r="AT285" i="1" s="1"/>
  <c r="AO7" i="1"/>
  <c r="AP7" i="1" s="1"/>
  <c r="AM255" i="1"/>
  <c r="AO255" i="1" s="1"/>
  <c r="AP255" i="1" s="1"/>
  <c r="AQ255" i="1"/>
  <c r="AR255" i="1" s="1"/>
  <c r="AL289" i="1"/>
  <c r="AM289" i="1"/>
  <c r="AN289" i="1" s="1"/>
  <c r="AO289" i="1" s="1"/>
  <c r="AP289" i="1" s="1"/>
  <c r="AQ289" i="1"/>
  <c r="AS289" i="1" s="1"/>
  <c r="AT289" i="1" s="1"/>
  <c r="AU282" i="1"/>
  <c r="AL282" i="1"/>
  <c r="AQ282" i="1"/>
  <c r="AS282" i="1" s="1"/>
  <c r="AT282" i="1" s="1"/>
  <c r="AM282" i="1"/>
  <c r="AN282" i="1" s="1"/>
  <c r="AO282" i="1" s="1"/>
  <c r="AP282" i="1" s="1"/>
  <c r="AQ38" i="1"/>
  <c r="AM38" i="1"/>
  <c r="AL38" i="1"/>
  <c r="AU38" i="1"/>
  <c r="AR162" i="1"/>
  <c r="AS162" i="1" s="1"/>
  <c r="AT162" i="1" s="1"/>
  <c r="AQ215" i="1"/>
  <c r="AM215" i="1"/>
  <c r="AL215" i="1"/>
  <c r="AU215" i="1"/>
  <c r="AU286" i="1"/>
  <c r="AQ286" i="1"/>
  <c r="AR286" i="1" s="1"/>
  <c r="AS286" i="1" s="1"/>
  <c r="AT286" i="1" s="1"/>
  <c r="AL286" i="1"/>
  <c r="AM286" i="1"/>
  <c r="AM221" i="1"/>
  <c r="AL221" i="1"/>
  <c r="AU221" i="1"/>
  <c r="AQ221" i="1"/>
  <c r="AQ237" i="1"/>
  <c r="AM237" i="1"/>
  <c r="AU237" i="1"/>
  <c r="AL237" i="1"/>
  <c r="AQ41" i="1"/>
  <c r="AM41" i="1"/>
  <c r="AL41" i="1"/>
  <c r="AU41" i="1"/>
  <c r="AQ150" i="1"/>
  <c r="AM150" i="1"/>
  <c r="AN150" i="1" s="1"/>
  <c r="AO150" i="1" s="1"/>
  <c r="AP150" i="1" s="1"/>
  <c r="AL150" i="1"/>
  <c r="AU150" i="1"/>
  <c r="AL49" i="1"/>
  <c r="AU49" i="1"/>
  <c r="AM49" i="1"/>
  <c r="AQ49" i="1"/>
  <c r="AM145" i="1"/>
  <c r="AL145" i="1"/>
  <c r="AU145" i="1"/>
  <c r="AQ145" i="1"/>
  <c r="AM29" i="1"/>
  <c r="AL29" i="1"/>
  <c r="AU29" i="1"/>
  <c r="AQ29" i="1"/>
  <c r="AN263" i="1"/>
  <c r="AO263" i="1"/>
  <c r="AP263" i="1" s="1"/>
  <c r="AS277" i="1"/>
  <c r="AT277" i="1" s="1"/>
  <c r="AR277" i="1"/>
  <c r="AS184" i="1"/>
  <c r="AT184" i="1" s="1"/>
  <c r="AV184" i="1" s="1"/>
  <c r="Z184" i="1" s="1"/>
  <c r="AF184" i="1" s="1"/>
  <c r="AR184" i="1"/>
  <c r="AO109" i="1"/>
  <c r="AP109" i="1" s="1"/>
  <c r="AN109" i="1"/>
  <c r="AM213" i="1"/>
  <c r="AL213" i="1"/>
  <c r="AQ213" i="1"/>
  <c r="AR213" i="1" s="1"/>
  <c r="AS213" i="1" s="1"/>
  <c r="AT213" i="1" s="1"/>
  <c r="AU213" i="1"/>
  <c r="AU32" i="1"/>
  <c r="AQ32" i="1"/>
  <c r="AL32" i="1"/>
  <c r="AM32" i="1"/>
  <c r="AQ10" i="1"/>
  <c r="AM10" i="1"/>
  <c r="AU10" i="1"/>
  <c r="AL10" i="1"/>
  <c r="AU83" i="1"/>
  <c r="AQ83" i="1"/>
  <c r="AM83" i="1"/>
  <c r="AL83" i="1"/>
  <c r="AM93" i="1"/>
  <c r="AL93" i="1"/>
  <c r="AQ93" i="1"/>
  <c r="AU93" i="1"/>
  <c r="AQ72" i="1"/>
  <c r="AM72" i="1"/>
  <c r="AL72" i="1"/>
  <c r="AU72" i="1"/>
  <c r="AU126" i="1"/>
  <c r="AQ126" i="1"/>
  <c r="AM126" i="1"/>
  <c r="AN126" i="1" s="1"/>
  <c r="AO126" i="1" s="1"/>
  <c r="AP126" i="1" s="1"/>
  <c r="AL126" i="1"/>
  <c r="AL241" i="1"/>
  <c r="AU241" i="1"/>
  <c r="AM241" i="1"/>
  <c r="AQ241" i="1"/>
  <c r="AU54" i="1"/>
  <c r="AL54" i="1"/>
  <c r="AQ54" i="1"/>
  <c r="AM54" i="1"/>
  <c r="AM77" i="1"/>
  <c r="AL77" i="1"/>
  <c r="AU77" i="1"/>
  <c r="AQ77" i="1"/>
  <c r="AU134" i="1"/>
  <c r="AQ134" i="1"/>
  <c r="AR134" i="1" s="1"/>
  <c r="AS134" i="1" s="1"/>
  <c r="AT134" i="1" s="1"/>
  <c r="AL134" i="1"/>
  <c r="AM134" i="1"/>
  <c r="AU158" i="1"/>
  <c r="AQ158" i="1"/>
  <c r="AM158" i="1"/>
  <c r="AN158" i="1" s="1"/>
  <c r="AO158" i="1" s="1"/>
  <c r="AP158" i="1" s="1"/>
  <c r="AL158" i="1"/>
  <c r="AQ262" i="1"/>
  <c r="AM262" i="1"/>
  <c r="AU262" i="1"/>
  <c r="AL262" i="1"/>
  <c r="AQ67" i="1"/>
  <c r="AM67" i="1"/>
  <c r="AL67" i="1"/>
  <c r="AU67" i="1"/>
  <c r="AQ160" i="1"/>
  <c r="AR160" i="1" s="1"/>
  <c r="AS160" i="1" s="1"/>
  <c r="AT160" i="1" s="1"/>
  <c r="AU160" i="1"/>
  <c r="AL160" i="1"/>
  <c r="AM160" i="1"/>
  <c r="AU98" i="1"/>
  <c r="AQ98" i="1"/>
  <c r="AR98" i="1" s="1"/>
  <c r="AS98" i="1" s="1"/>
  <c r="AT98" i="1" s="1"/>
  <c r="AL98" i="1"/>
  <c r="AM98" i="1"/>
  <c r="AU189" i="1"/>
  <c r="AQ189" i="1"/>
  <c r="AL189" i="1"/>
  <c r="AM189" i="1"/>
  <c r="AL60" i="1"/>
  <c r="AU60" i="1"/>
  <c r="AQ60" i="1"/>
  <c r="AM60" i="1"/>
  <c r="AN220" i="1"/>
  <c r="AO220" i="1" s="1"/>
  <c r="AP220" i="1" s="1"/>
  <c r="AR274" i="1"/>
  <c r="AS274" i="1" s="1"/>
  <c r="AT274" i="1" s="1"/>
  <c r="AR71" i="1"/>
  <c r="AS71" i="1" s="1"/>
  <c r="AT71" i="1" s="1"/>
  <c r="AS206" i="1"/>
  <c r="AT206" i="1" s="1"/>
  <c r="AV206" i="1" s="1"/>
  <c r="Z206" i="1" s="1"/>
  <c r="AF206" i="1" s="1"/>
  <c r="AR206" i="1"/>
  <c r="AR251" i="1"/>
  <c r="AS251" i="1"/>
  <c r="AT251" i="1" s="1"/>
  <c r="AN243" i="1"/>
  <c r="AO243" i="1"/>
  <c r="AP243" i="1" s="1"/>
  <c r="AS290" i="1"/>
  <c r="AT290" i="1" s="1"/>
  <c r="AV290" i="1" s="1"/>
  <c r="AR290" i="1"/>
  <c r="AS212" i="1"/>
  <c r="AT212" i="1" s="1"/>
  <c r="AR212" i="1"/>
  <c r="AN219" i="1"/>
  <c r="AO219" i="1"/>
  <c r="AP219" i="1" s="1"/>
  <c r="AS234" i="1"/>
  <c r="AT234" i="1" s="1"/>
  <c r="AR234" i="1"/>
  <c r="AS131" i="1"/>
  <c r="AT131" i="1" s="1"/>
  <c r="AV131" i="1" s="1"/>
  <c r="Z131" i="1" s="1"/>
  <c r="AF131" i="1" s="1"/>
  <c r="AR131" i="1"/>
  <c r="AS242" i="1"/>
  <c r="AT242" i="1" s="1"/>
  <c r="AR242" i="1"/>
  <c r="AN248" i="1"/>
  <c r="AO248" i="1" s="1"/>
  <c r="AP248" i="1" s="1"/>
  <c r="AO110" i="1"/>
  <c r="AP110" i="1" s="1"/>
  <c r="AN110" i="1"/>
  <c r="AS75" i="1"/>
  <c r="AT75" i="1" s="1"/>
  <c r="AR75" i="1"/>
  <c r="AR153" i="1"/>
  <c r="AS153" i="1" s="1"/>
  <c r="AT153" i="1" s="1"/>
  <c r="AR265" i="1"/>
  <c r="AS265" i="1"/>
  <c r="AT265" i="1" s="1"/>
  <c r="AV265" i="1" s="1"/>
  <c r="Z265" i="1" s="1"/>
  <c r="AF265" i="1" s="1"/>
  <c r="AO226" i="1"/>
  <c r="AP226" i="1" s="1"/>
  <c r="AN226" i="1"/>
  <c r="AO178" i="1"/>
  <c r="AP178" i="1" s="1"/>
  <c r="AV178" i="1" s="1"/>
  <c r="AN178" i="1"/>
  <c r="AO164" i="1"/>
  <c r="AP164" i="1" s="1"/>
  <c r="AV164" i="1" s="1"/>
  <c r="Z164" i="1" s="1"/>
  <c r="AF164" i="1" s="1"/>
  <c r="AN164" i="1"/>
  <c r="AS250" i="1"/>
  <c r="AT250" i="1" s="1"/>
  <c r="AR250" i="1"/>
  <c r="AO79" i="1"/>
  <c r="AP79" i="1" s="1"/>
  <c r="AN79" i="1"/>
  <c r="AS249" i="1"/>
  <c r="AT249" i="1" s="1"/>
  <c r="AR249" i="1"/>
  <c r="AR222" i="1"/>
  <c r="AS222" i="1" s="1"/>
  <c r="AT222" i="1" s="1"/>
  <c r="AR186" i="1"/>
  <c r="AS186" i="1" s="1"/>
  <c r="AT186" i="1" s="1"/>
  <c r="AS258" i="1"/>
  <c r="AT258" i="1" s="1"/>
  <c r="AR258" i="1"/>
  <c r="AM33" i="1"/>
  <c r="AL33" i="1"/>
  <c r="AU33" i="1"/>
  <c r="AQ33" i="1"/>
  <c r="AU253" i="1"/>
  <c r="AQ253" i="1"/>
  <c r="AR253" i="1" s="1"/>
  <c r="AS253" i="1" s="1"/>
  <c r="AT253" i="1" s="1"/>
  <c r="AM253" i="1"/>
  <c r="AL253" i="1"/>
  <c r="AU28" i="1"/>
  <c r="AQ28" i="1"/>
  <c r="AM28" i="1"/>
  <c r="AL28" i="1"/>
  <c r="AQ260" i="1"/>
  <c r="AM260" i="1"/>
  <c r="AL260" i="1"/>
  <c r="AU260" i="1"/>
  <c r="AR243" i="1"/>
  <c r="AS243" i="1"/>
  <c r="AT243" i="1" s="1"/>
  <c r="AN264" i="1"/>
  <c r="AO264" i="1" s="1"/>
  <c r="AP264" i="1" s="1"/>
  <c r="AO238" i="1"/>
  <c r="AP238" i="1" s="1"/>
  <c r="AN238" i="1"/>
  <c r="AL65" i="1"/>
  <c r="AU65" i="1"/>
  <c r="AQ65" i="1"/>
  <c r="AM65" i="1"/>
  <c r="AQ142" i="1"/>
  <c r="AM142" i="1"/>
  <c r="AL142" i="1"/>
  <c r="AU142" i="1"/>
  <c r="AL48" i="1"/>
  <c r="AU48" i="1"/>
  <c r="AQ48" i="1"/>
  <c r="AM48" i="1"/>
  <c r="AQ167" i="1"/>
  <c r="AU167" i="1"/>
  <c r="AL167" i="1"/>
  <c r="AM167" i="1"/>
  <c r="AQ173" i="1"/>
  <c r="AM173" i="1"/>
  <c r="AL173" i="1"/>
  <c r="AU173" i="1"/>
  <c r="AU268" i="1"/>
  <c r="AQ268" i="1"/>
  <c r="AM268" i="1"/>
  <c r="AL268" i="1"/>
  <c r="AM82" i="1"/>
  <c r="AL82" i="1"/>
  <c r="AQ82" i="1"/>
  <c r="AR82" i="1" s="1"/>
  <c r="AS82" i="1" s="1"/>
  <c r="AT82" i="1" s="1"/>
  <c r="AU82" i="1"/>
  <c r="AQ52" i="1"/>
  <c r="AM52" i="1"/>
  <c r="AL52" i="1"/>
  <c r="AU52" i="1"/>
  <c r="AM50" i="1"/>
  <c r="AL50" i="1"/>
  <c r="AU50" i="1"/>
  <c r="AQ50" i="1"/>
  <c r="AU90" i="1"/>
  <c r="AQ90" i="1"/>
  <c r="AM90" i="1"/>
  <c r="AL90" i="1"/>
  <c r="AU149" i="1"/>
  <c r="AL149" i="1"/>
  <c r="AQ149" i="1"/>
  <c r="AM149" i="1"/>
  <c r="AQ97" i="1"/>
  <c r="AM97" i="1"/>
  <c r="AL97" i="1"/>
  <c r="AU97" i="1"/>
  <c r="AU84" i="1"/>
  <c r="AQ84" i="1"/>
  <c r="AR84" i="1" s="1"/>
  <c r="AS84" i="1" s="1"/>
  <c r="AT84" i="1" s="1"/>
  <c r="AL84" i="1"/>
  <c r="AM84" i="1"/>
  <c r="AU278" i="1"/>
  <c r="AL278" i="1"/>
  <c r="AQ278" i="1"/>
  <c r="AM278" i="1"/>
  <c r="AU21" i="1"/>
  <c r="AQ21" i="1"/>
  <c r="AM21" i="1"/>
  <c r="AN21" i="1" s="1"/>
  <c r="AO21" i="1" s="1"/>
  <c r="AP21" i="1" s="1"/>
  <c r="AL21" i="1"/>
  <c r="AM124" i="1"/>
  <c r="AL124" i="1"/>
  <c r="AU124" i="1"/>
  <c r="AQ124" i="1"/>
  <c r="AR124" i="1" s="1"/>
  <c r="AS124" i="1" s="1"/>
  <c r="AT124" i="1" s="1"/>
  <c r="AM197" i="1"/>
  <c r="AL197" i="1"/>
  <c r="AU197" i="1"/>
  <c r="AQ197" i="1"/>
  <c r="AL193" i="1"/>
  <c r="AU193" i="1"/>
  <c r="AM193" i="1"/>
  <c r="AN193" i="1" s="1"/>
  <c r="AO193" i="1" s="1"/>
  <c r="AP193" i="1" s="1"/>
  <c r="AQ193" i="1"/>
  <c r="AN122" i="1"/>
  <c r="AO122" i="1"/>
  <c r="AP122" i="1" s="1"/>
  <c r="AV122" i="1" s="1"/>
  <c r="AR192" i="1"/>
  <c r="AS192" i="1" s="1"/>
  <c r="AT192" i="1" s="1"/>
  <c r="AO273" i="1"/>
  <c r="AP273" i="1" s="1"/>
  <c r="AN273" i="1"/>
  <c r="AO87" i="1"/>
  <c r="AP87" i="1" s="1"/>
  <c r="AV87" i="1" s="1"/>
  <c r="Z87" i="1" s="1"/>
  <c r="AF87" i="1" s="1"/>
  <c r="AN87" i="1"/>
  <c r="AS106" i="1"/>
  <c r="AT106" i="1" s="1"/>
  <c r="AR106" i="1"/>
  <c r="AR137" i="1"/>
  <c r="AS137" i="1" s="1"/>
  <c r="AT137" i="1" s="1"/>
  <c r="AR219" i="1"/>
  <c r="AS219" i="1"/>
  <c r="AT219" i="1" s="1"/>
  <c r="AO230" i="1"/>
  <c r="AP230" i="1" s="1"/>
  <c r="AN230" i="1"/>
  <c r="AN108" i="1"/>
  <c r="AO108" i="1" s="1"/>
  <c r="AP108" i="1" s="1"/>
  <c r="AS248" i="1"/>
  <c r="AT248" i="1" s="1"/>
  <c r="AR248" i="1"/>
  <c r="AS55" i="1"/>
  <c r="AT55" i="1" s="1"/>
  <c r="AV55" i="1" s="1"/>
  <c r="Z55" i="1" s="1"/>
  <c r="AF55" i="1" s="1"/>
  <c r="AR55" i="1"/>
  <c r="AR110" i="1"/>
  <c r="AS110" i="1" s="1"/>
  <c r="AT110" i="1" s="1"/>
  <c r="AN104" i="1"/>
  <c r="AO104" i="1" s="1"/>
  <c r="AP104" i="1" s="1"/>
  <c r="AO100" i="1"/>
  <c r="AP100" i="1" s="1"/>
  <c r="AN100" i="1"/>
  <c r="AR264" i="1"/>
  <c r="AS264" i="1"/>
  <c r="AT264" i="1" s="1"/>
  <c r="AS232" i="1"/>
  <c r="AT232" i="1" s="1"/>
  <c r="AR232" i="1"/>
  <c r="AS79" i="1"/>
  <c r="AT79" i="1" s="1"/>
  <c r="AR79" i="1"/>
  <c r="AR102" i="1"/>
  <c r="AS102" i="1"/>
  <c r="AT102" i="1" s="1"/>
  <c r="AV102" i="1" s="1"/>
  <c r="AO112" i="1"/>
  <c r="AP112" i="1" s="1"/>
  <c r="AN112" i="1"/>
  <c r="AS180" i="1"/>
  <c r="AT180" i="1" s="1"/>
  <c r="AR180" i="1"/>
  <c r="AO236" i="1"/>
  <c r="AP236" i="1" s="1"/>
  <c r="AN236" i="1"/>
  <c r="AO162" i="1"/>
  <c r="AP162" i="1" s="1"/>
  <c r="AN162" i="1"/>
  <c r="AR148" i="1"/>
  <c r="AS148" i="1"/>
  <c r="AT148" i="1" s="1"/>
  <c r="AV148" i="1" s="1"/>
  <c r="AR271" i="1"/>
  <c r="AS271" i="1" s="1"/>
  <c r="AT271" i="1" s="1"/>
  <c r="AR195" i="1"/>
  <c r="AS195" i="1"/>
  <c r="AT195" i="1" s="1"/>
  <c r="AV195" i="1" s="1"/>
  <c r="Z195" i="1" s="1"/>
  <c r="AF195" i="1" s="1"/>
  <c r="AU225" i="1"/>
  <c r="AQ225" i="1"/>
  <c r="AM225" i="1"/>
  <c r="AL225" i="1"/>
  <c r="AU70" i="1"/>
  <c r="AQ70" i="1"/>
  <c r="AM70" i="1"/>
  <c r="AN70" i="1" s="1"/>
  <c r="AO70" i="1" s="1"/>
  <c r="AP70" i="1" s="1"/>
  <c r="AL70" i="1"/>
  <c r="AU254" i="1"/>
  <c r="AL254" i="1"/>
  <c r="AQ254" i="1"/>
  <c r="AM254" i="1"/>
  <c r="AU128" i="1"/>
  <c r="AQ128" i="1"/>
  <c r="AR128" i="1" s="1"/>
  <c r="AS128" i="1" s="1"/>
  <c r="AT128" i="1" s="1"/>
  <c r="AM128" i="1"/>
  <c r="AL128" i="1"/>
  <c r="AQ99" i="1"/>
  <c r="AM99" i="1"/>
  <c r="AL99" i="1"/>
  <c r="AU99" i="1"/>
  <c r="AM141" i="1"/>
  <c r="AL141" i="1"/>
  <c r="AQ141" i="1"/>
  <c r="AU141" i="1"/>
  <c r="AO212" i="1"/>
  <c r="AP212" i="1" s="1"/>
  <c r="AN212" i="1"/>
  <c r="AN234" i="1"/>
  <c r="AO234" i="1"/>
  <c r="AP234" i="1" s="1"/>
  <c r="AR230" i="1"/>
  <c r="AS230" i="1" s="1"/>
  <c r="AT230" i="1" s="1"/>
  <c r="AN275" i="1"/>
  <c r="AO275" i="1"/>
  <c r="AP275" i="1" s="1"/>
  <c r="AV275" i="1" s="1"/>
  <c r="Z275" i="1" s="1"/>
  <c r="AF275" i="1" s="1"/>
  <c r="AR108" i="1"/>
  <c r="AS108" i="1"/>
  <c r="AT108" i="1" s="1"/>
  <c r="AN242" i="1"/>
  <c r="AO242" i="1" s="1"/>
  <c r="AP242" i="1" s="1"/>
  <c r="AO103" i="1"/>
  <c r="AP103" i="1" s="1"/>
  <c r="AV103" i="1" s="1"/>
  <c r="Z103" i="1" s="1"/>
  <c r="AF103" i="1" s="1"/>
  <c r="AN103" i="1"/>
  <c r="AO75" i="1"/>
  <c r="AP75" i="1" s="1"/>
  <c r="AN75" i="1"/>
  <c r="AR104" i="1"/>
  <c r="AS104" i="1"/>
  <c r="AT104" i="1" s="1"/>
  <c r="AO153" i="1"/>
  <c r="AP153" i="1" s="1"/>
  <c r="AN153" i="1"/>
  <c r="AN267" i="1"/>
  <c r="AO267" i="1"/>
  <c r="AP267" i="1" s="1"/>
  <c r="AV267" i="1" s="1"/>
  <c r="Z267" i="1" s="1"/>
  <c r="AF267" i="1" s="1"/>
  <c r="AR100" i="1"/>
  <c r="AS100" i="1"/>
  <c r="AT100" i="1" s="1"/>
  <c r="AR226" i="1"/>
  <c r="AS226" i="1" s="1"/>
  <c r="AT226" i="1" s="1"/>
  <c r="AN250" i="1"/>
  <c r="AO250" i="1"/>
  <c r="AP250" i="1" s="1"/>
  <c r="AN249" i="1"/>
  <c r="AO249" i="1" s="1"/>
  <c r="AP249" i="1" s="1"/>
  <c r="AR112" i="1"/>
  <c r="AS112" i="1"/>
  <c r="AT112" i="1" s="1"/>
  <c r="AS238" i="1"/>
  <c r="AT238" i="1" s="1"/>
  <c r="AR238" i="1"/>
  <c r="AR236" i="1"/>
  <c r="AS236" i="1" s="1"/>
  <c r="AT236" i="1" s="1"/>
  <c r="AO222" i="1"/>
  <c r="AP222" i="1" s="1"/>
  <c r="AN222" i="1"/>
  <c r="AO169" i="1"/>
  <c r="AP169" i="1" s="1"/>
  <c r="AV169" i="1" s="1"/>
  <c r="AN169" i="1"/>
  <c r="AO186" i="1"/>
  <c r="AP186" i="1" s="1"/>
  <c r="AN186" i="1"/>
  <c r="AO258" i="1"/>
  <c r="AP258" i="1" s="1"/>
  <c r="AN258" i="1"/>
  <c r="AU74" i="1"/>
  <c r="AQ74" i="1"/>
  <c r="AM74" i="1"/>
  <c r="AL74" i="1"/>
  <c r="AQ34" i="1"/>
  <c r="AM34" i="1"/>
  <c r="AL34" i="1"/>
  <c r="AU34" i="1"/>
  <c r="AM92" i="1"/>
  <c r="AL92" i="1"/>
  <c r="AU92" i="1"/>
  <c r="AQ92" i="1"/>
  <c r="AO202" i="1"/>
  <c r="AP202" i="1" s="1"/>
  <c r="AV202" i="1" s="1"/>
  <c r="Z202" i="1" s="1"/>
  <c r="AF202" i="1" s="1"/>
  <c r="AN202" i="1"/>
  <c r="AO107" i="1"/>
  <c r="AP107" i="1" s="1"/>
  <c r="AN107" i="1"/>
  <c r="AU17" i="1"/>
  <c r="AQ17" i="1"/>
  <c r="AR17" i="1" s="1"/>
  <c r="AS17" i="1" s="1"/>
  <c r="AT17" i="1" s="1"/>
  <c r="AM17" i="1"/>
  <c r="AL17" i="1"/>
  <c r="AU276" i="1"/>
  <c r="AQ276" i="1"/>
  <c r="AM276" i="1"/>
  <c r="AN276" i="1" s="1"/>
  <c r="AO276" i="1" s="1"/>
  <c r="AP276" i="1" s="1"/>
  <c r="AL276" i="1"/>
  <c r="AM76" i="1"/>
  <c r="AL76" i="1"/>
  <c r="AU76" i="1"/>
  <c r="AQ76" i="1"/>
  <c r="AL22" i="1"/>
  <c r="AU22" i="1"/>
  <c r="AQ22" i="1"/>
  <c r="AM22" i="1"/>
  <c r="AM207" i="1"/>
  <c r="AL207" i="1"/>
  <c r="AQ207" i="1"/>
  <c r="AU207" i="1"/>
  <c r="AQ183" i="1"/>
  <c r="AM183" i="1"/>
  <c r="AN183" i="1" s="1"/>
  <c r="AO183" i="1" s="1"/>
  <c r="AP183" i="1" s="1"/>
  <c r="AL183" i="1"/>
  <c r="AU183" i="1"/>
  <c r="AQ143" i="1"/>
  <c r="AR143" i="1" s="1"/>
  <c r="AS143" i="1" s="1"/>
  <c r="AT143" i="1" s="1"/>
  <c r="AM143" i="1"/>
  <c r="AL143" i="1"/>
  <c r="AU143" i="1"/>
  <c r="AM19" i="1"/>
  <c r="AL19" i="1"/>
  <c r="AU19" i="1"/>
  <c r="AQ19" i="1"/>
  <c r="AM26" i="1"/>
  <c r="AL26" i="1"/>
  <c r="AU26" i="1"/>
  <c r="AQ26" i="1"/>
  <c r="AM288" i="1"/>
  <c r="AL288" i="1"/>
  <c r="AQ288" i="1"/>
  <c r="AR288" i="1" s="1"/>
  <c r="AS288" i="1" s="1"/>
  <c r="AT288" i="1" s="1"/>
  <c r="AU288" i="1"/>
  <c r="AM30" i="1"/>
  <c r="AL30" i="1"/>
  <c r="AQ30" i="1"/>
  <c r="AR30" i="1" s="1"/>
  <c r="AS30" i="1" s="1"/>
  <c r="AT30" i="1" s="1"/>
  <c r="AU30" i="1"/>
  <c r="AU152" i="1"/>
  <c r="AQ152" i="1"/>
  <c r="AL152" i="1"/>
  <c r="AM152" i="1"/>
  <c r="AM51" i="1"/>
  <c r="AL51" i="1"/>
  <c r="AQ51" i="1"/>
  <c r="AU51" i="1"/>
  <c r="AQ161" i="1"/>
  <c r="AR161" i="1" s="1"/>
  <c r="AS161" i="1" s="1"/>
  <c r="AT161" i="1" s="1"/>
  <c r="AM161" i="1"/>
  <c r="AL161" i="1"/>
  <c r="AU161" i="1"/>
  <c r="AQ89" i="1"/>
  <c r="AU89" i="1"/>
  <c r="AM89" i="1"/>
  <c r="AL89" i="1"/>
  <c r="AU42" i="1"/>
  <c r="AQ42" i="1"/>
  <c r="AM42" i="1"/>
  <c r="AL42" i="1"/>
  <c r="AQ191" i="1"/>
  <c r="AM191" i="1"/>
  <c r="AN191" i="1" s="1"/>
  <c r="AO191" i="1" s="1"/>
  <c r="AP191" i="1" s="1"/>
  <c r="AL191" i="1"/>
  <c r="AU191" i="1"/>
  <c r="AM16" i="1"/>
  <c r="AL16" i="1"/>
  <c r="AQ16" i="1"/>
  <c r="AR16" i="1" s="1"/>
  <c r="AS16" i="1" s="1"/>
  <c r="AT16" i="1" s="1"/>
  <c r="AU16" i="1"/>
  <c r="AS291" i="1"/>
  <c r="AT291" i="1" s="1"/>
  <c r="AR291" i="1"/>
  <c r="AS198" i="1"/>
  <c r="AT198" i="1" s="1"/>
  <c r="AR198" i="1"/>
  <c r="AN210" i="1"/>
  <c r="AO210" i="1"/>
  <c r="AP210" i="1" s="1"/>
  <c r="AO277" i="1"/>
  <c r="AP277" i="1" s="1"/>
  <c r="AN277" i="1"/>
  <c r="AO147" i="1"/>
  <c r="AP147" i="1" s="1"/>
  <c r="AN147" i="1"/>
  <c r="AS244" i="1"/>
  <c r="AT244" i="1" s="1"/>
  <c r="AR244" i="1"/>
  <c r="AR91" i="1"/>
  <c r="AS91" i="1" s="1"/>
  <c r="AT91" i="1" s="1"/>
  <c r="AO217" i="1"/>
  <c r="AP217" i="1" s="1"/>
  <c r="AN217" i="1"/>
  <c r="AR121" i="1"/>
  <c r="AS121" i="1" s="1"/>
  <c r="AT121" i="1" s="1"/>
  <c r="AR287" i="1"/>
  <c r="AS287" i="1"/>
  <c r="AT287" i="1" s="1"/>
  <c r="AV287" i="1" s="1"/>
  <c r="Z287" i="1" s="1"/>
  <c r="AF287" i="1" s="1"/>
  <c r="AN218" i="1"/>
  <c r="AO218" i="1" s="1"/>
  <c r="AP218" i="1" s="1"/>
  <c r="AN59" i="1"/>
  <c r="AO59" i="1" s="1"/>
  <c r="AP59" i="1" s="1"/>
  <c r="AR187" i="1"/>
  <c r="AS187" i="1"/>
  <c r="AT187" i="1" s="1"/>
  <c r="AN235" i="1"/>
  <c r="AO235" i="1"/>
  <c r="AP235" i="1" s="1"/>
  <c r="AV235" i="1" s="1"/>
  <c r="Z235" i="1" s="1"/>
  <c r="AF235" i="1" s="1"/>
  <c r="AO196" i="1"/>
  <c r="AP196" i="1" s="1"/>
  <c r="AN196" i="1"/>
  <c r="AR15" i="1"/>
  <c r="AS15" i="1"/>
  <c r="AT15" i="1" s="1"/>
  <c r="AR95" i="1"/>
  <c r="AS95" i="1" s="1"/>
  <c r="AT95" i="1" s="1"/>
  <c r="AO138" i="1"/>
  <c r="AP138" i="1" s="1"/>
  <c r="AN138" i="1"/>
  <c r="AO163" i="1"/>
  <c r="AP163" i="1" s="1"/>
  <c r="AN163" i="1"/>
  <c r="AS233" i="1"/>
  <c r="AT233" i="1" s="1"/>
  <c r="AR233" i="1"/>
  <c r="AO43" i="1"/>
  <c r="AP43" i="1" s="1"/>
  <c r="AN43" i="1"/>
  <c r="AS228" i="1"/>
  <c r="AT228" i="1" s="1"/>
  <c r="AR228" i="1"/>
  <c r="AN211" i="1"/>
  <c r="AO211" i="1"/>
  <c r="AP211" i="1" s="1"/>
  <c r="AV211" i="1" s="1"/>
  <c r="AO130" i="1"/>
  <c r="AP130" i="1" s="1"/>
  <c r="AN130" i="1"/>
  <c r="AO200" i="1"/>
  <c r="AP200" i="1" s="1"/>
  <c r="AN200" i="1"/>
  <c r="AO185" i="1"/>
  <c r="AP185" i="1" s="1"/>
  <c r="AV185" i="1" s="1"/>
  <c r="AN185" i="1"/>
  <c r="AR266" i="1"/>
  <c r="AS266" i="1" s="1"/>
  <c r="AT266" i="1" s="1"/>
  <c r="AU209" i="1"/>
  <c r="AL209" i="1"/>
  <c r="AQ209" i="1"/>
  <c r="AM209" i="1"/>
  <c r="AL25" i="1"/>
  <c r="AU25" i="1"/>
  <c r="AM25" i="1"/>
  <c r="AQ25" i="1"/>
  <c r="AQ284" i="1"/>
  <c r="AM284" i="1"/>
  <c r="AL284" i="1"/>
  <c r="AU284" i="1"/>
  <c r="AO137" i="1"/>
  <c r="AP137" i="1" s="1"/>
  <c r="AN137" i="1"/>
  <c r="AR107" i="1"/>
  <c r="AS107" i="1" s="1"/>
  <c r="AT107" i="1" s="1"/>
  <c r="AO201" i="1"/>
  <c r="AP201" i="1" s="1"/>
  <c r="AV201" i="1" s="1"/>
  <c r="AN201" i="1"/>
  <c r="AM205" i="1"/>
  <c r="AL205" i="1"/>
  <c r="AU205" i="1"/>
  <c r="AQ205" i="1"/>
  <c r="AM223" i="1"/>
  <c r="AN223" i="1" s="1"/>
  <c r="AO223" i="1" s="1"/>
  <c r="AP223" i="1" s="1"/>
  <c r="AL223" i="1"/>
  <c r="AU223" i="1"/>
  <c r="AQ223" i="1"/>
  <c r="AU35" i="1"/>
  <c r="AQ35" i="1"/>
  <c r="AM35" i="1"/>
  <c r="AN35" i="1" s="1"/>
  <c r="AO35" i="1" s="1"/>
  <c r="AP35" i="1" s="1"/>
  <c r="AL35" i="1"/>
  <c r="AU256" i="1"/>
  <c r="AQ256" i="1"/>
  <c r="AL256" i="1"/>
  <c r="AM256" i="1"/>
  <c r="AU85" i="1"/>
  <c r="AL85" i="1"/>
  <c r="AQ85" i="1"/>
  <c r="AM85" i="1"/>
  <c r="AQ172" i="1"/>
  <c r="AU172" i="1"/>
  <c r="AL172" i="1"/>
  <c r="AM172" i="1"/>
  <c r="AM135" i="1"/>
  <c r="AL135" i="1"/>
  <c r="AU135" i="1"/>
  <c r="AQ135" i="1"/>
  <c r="AR135" i="1" s="1"/>
  <c r="AS135" i="1" s="1"/>
  <c r="AT135" i="1" s="1"/>
  <c r="AN179" i="1"/>
  <c r="AO179" i="1"/>
  <c r="AP179" i="1" s="1"/>
  <c r="AV179" i="1" s="1"/>
  <c r="Z179" i="1" s="1"/>
  <c r="AF179" i="1" s="1"/>
  <c r="AO274" i="1"/>
  <c r="AP274" i="1" s="1"/>
  <c r="AN274" i="1"/>
  <c r="AO71" i="1"/>
  <c r="AP71" i="1" s="1"/>
  <c r="AN71" i="1"/>
  <c r="AN251" i="1"/>
  <c r="AO251" i="1"/>
  <c r="AP251" i="1" s="1"/>
  <c r="AL66" i="1"/>
  <c r="AU66" i="1"/>
  <c r="AQ66" i="1"/>
  <c r="AR66" i="1" s="1"/>
  <c r="AS66" i="1" s="1"/>
  <c r="AT66" i="1" s="1"/>
  <c r="AM66" i="1"/>
  <c r="AQ20" i="1"/>
  <c r="AR20" i="1" s="1"/>
  <c r="AS20" i="1" s="1"/>
  <c r="AT20" i="1" s="1"/>
  <c r="AM20" i="1"/>
  <c r="AL20" i="1"/>
  <c r="AU20" i="1"/>
  <c r="AQ68" i="1"/>
  <c r="AM68" i="1"/>
  <c r="AL68" i="1"/>
  <c r="AU68" i="1"/>
  <c r="AM125" i="1"/>
  <c r="AL125" i="1"/>
  <c r="AQ125" i="1"/>
  <c r="AU125" i="1"/>
  <c r="AL36" i="1"/>
  <c r="AU36" i="1"/>
  <c r="AM36" i="1"/>
  <c r="AQ36" i="1"/>
  <c r="AQ9" i="1"/>
  <c r="AM9" i="1"/>
  <c r="AL9" i="1"/>
  <c r="AU9" i="1"/>
  <c r="AU64" i="1"/>
  <c r="AQ64" i="1"/>
  <c r="AM64" i="1"/>
  <c r="AL64" i="1"/>
  <c r="AU270" i="1"/>
  <c r="AL270" i="1"/>
  <c r="AQ270" i="1"/>
  <c r="AM270" i="1"/>
  <c r="AQ127" i="1"/>
  <c r="AU127" i="1"/>
  <c r="AL127" i="1"/>
  <c r="AM127" i="1"/>
  <c r="AU247" i="1"/>
  <c r="AQ247" i="1"/>
  <c r="AR247" i="1" s="1"/>
  <c r="AS247" i="1" s="1"/>
  <c r="AT247" i="1" s="1"/>
  <c r="AM247" i="1"/>
  <c r="AL247" i="1"/>
  <c r="AM157" i="1"/>
  <c r="AN157" i="1" s="1"/>
  <c r="AO157" i="1" s="1"/>
  <c r="AP157" i="1" s="1"/>
  <c r="AL157" i="1"/>
  <c r="AQ157" i="1"/>
  <c r="AU157" i="1"/>
  <c r="AQ96" i="1"/>
  <c r="AM96" i="1"/>
  <c r="AL96" i="1"/>
  <c r="AU96" i="1"/>
  <c r="AU53" i="1"/>
  <c r="AQ53" i="1"/>
  <c r="AR53" i="1" s="1"/>
  <c r="AS53" i="1" s="1"/>
  <c r="AT53" i="1" s="1"/>
  <c r="AM53" i="1"/>
  <c r="AL53" i="1"/>
  <c r="AQ105" i="1"/>
  <c r="AM105" i="1"/>
  <c r="AL105" i="1"/>
  <c r="AU105" i="1"/>
  <c r="AM174" i="1"/>
  <c r="AU174" i="1"/>
  <c r="AQ174" i="1"/>
  <c r="AR174" i="1" s="1"/>
  <c r="AS174" i="1" s="1"/>
  <c r="AT174" i="1" s="1"/>
  <c r="AL174" i="1"/>
  <c r="AM182" i="1"/>
  <c r="AL182" i="1"/>
  <c r="AU182" i="1"/>
  <c r="AQ182" i="1"/>
  <c r="AQ151" i="1"/>
  <c r="AR151" i="1" s="1"/>
  <c r="AS151" i="1" s="1"/>
  <c r="AT151" i="1" s="1"/>
  <c r="AM151" i="1"/>
  <c r="AL151" i="1"/>
  <c r="AU151" i="1"/>
  <c r="AR132" i="1"/>
  <c r="AS132" i="1" s="1"/>
  <c r="AT132" i="1" s="1"/>
  <c r="AS210" i="1"/>
  <c r="AT210" i="1" s="1"/>
  <c r="AR210" i="1"/>
  <c r="AN227" i="1"/>
  <c r="AO227" i="1"/>
  <c r="AP227" i="1" s="1"/>
  <c r="AO244" i="1"/>
  <c r="AP244" i="1" s="1"/>
  <c r="AN244" i="1"/>
  <c r="AS280" i="1"/>
  <c r="AT280" i="1" s="1"/>
  <c r="AR280" i="1"/>
  <c r="AR217" i="1"/>
  <c r="AS217" i="1" s="1"/>
  <c r="AT217" i="1" s="1"/>
  <c r="AN39" i="1"/>
  <c r="AO39" i="1" s="1"/>
  <c r="AP39" i="1" s="1"/>
  <c r="AO121" i="1"/>
  <c r="AP121" i="1" s="1"/>
  <c r="AN121" i="1"/>
  <c r="AS218" i="1"/>
  <c r="AT218" i="1" s="1"/>
  <c r="AR218" i="1"/>
  <c r="AN204" i="1"/>
  <c r="AO204" i="1"/>
  <c r="AP204" i="1" s="1"/>
  <c r="AO119" i="1"/>
  <c r="AP119" i="1" s="1"/>
  <c r="AV119" i="1" s="1"/>
  <c r="Z119" i="1" s="1"/>
  <c r="AF119" i="1" s="1"/>
  <c r="AN119" i="1"/>
  <c r="AR168" i="1"/>
  <c r="AS168" i="1"/>
  <c r="AT168" i="1" s="1"/>
  <c r="AV168" i="1" s="1"/>
  <c r="Z168" i="1" s="1"/>
  <c r="AF168" i="1" s="1"/>
  <c r="AR118" i="1"/>
  <c r="AS118" i="1"/>
  <c r="AT118" i="1" s="1"/>
  <c r="AV118" i="1" s="1"/>
  <c r="Z118" i="1" s="1"/>
  <c r="AF118" i="1" s="1"/>
  <c r="AR23" i="1"/>
  <c r="AS23" i="1"/>
  <c r="AT23" i="1" s="1"/>
  <c r="AR111" i="1"/>
  <c r="AS111" i="1" s="1"/>
  <c r="AT111" i="1" s="1"/>
  <c r="AN15" i="1"/>
  <c r="AO15" i="1" s="1"/>
  <c r="AP15" i="1" s="1"/>
  <c r="AO123" i="1"/>
  <c r="AP123" i="1" s="1"/>
  <c r="AN123" i="1"/>
  <c r="AO170" i="1"/>
  <c r="AP170" i="1" s="1"/>
  <c r="AN170" i="1"/>
  <c r="AR163" i="1"/>
  <c r="AS163" i="1" s="1"/>
  <c r="AT163" i="1" s="1"/>
  <c r="AO117" i="1"/>
  <c r="AP117" i="1" s="1"/>
  <c r="AN117" i="1"/>
  <c r="AO47" i="1"/>
  <c r="AP47" i="1" s="1"/>
  <c r="AN47" i="1"/>
  <c r="AN114" i="1"/>
  <c r="AO114" i="1" s="1"/>
  <c r="AP114" i="1" s="1"/>
  <c r="AO233" i="1"/>
  <c r="AP233" i="1" s="1"/>
  <c r="AN233" i="1"/>
  <c r="AN216" i="1"/>
  <c r="AO216" i="1" s="1"/>
  <c r="AP216" i="1" s="1"/>
  <c r="AO208" i="1"/>
  <c r="AP208" i="1" s="1"/>
  <c r="AN208" i="1"/>
  <c r="AN228" i="1"/>
  <c r="AO228" i="1" s="1"/>
  <c r="AP228" i="1" s="1"/>
  <c r="AU18" i="1"/>
  <c r="AL18" i="1"/>
  <c r="AM18" i="1"/>
  <c r="AQ18" i="1"/>
  <c r="AM62" i="1"/>
  <c r="AL62" i="1"/>
  <c r="AQ62" i="1"/>
  <c r="AU62" i="1"/>
  <c r="AM44" i="1"/>
  <c r="AL44" i="1"/>
  <c r="AU44" i="1"/>
  <c r="AQ44" i="1"/>
  <c r="AN281" i="1"/>
  <c r="AO281" i="1"/>
  <c r="AP281" i="1" s="1"/>
  <c r="AQ231" i="1"/>
  <c r="AM231" i="1"/>
  <c r="AL231" i="1"/>
  <c r="AU231" i="1"/>
  <c r="AQ13" i="1"/>
  <c r="AM13" i="1"/>
  <c r="AU13" i="1"/>
  <c r="AL13" i="1"/>
  <c r="AQ199" i="1"/>
  <c r="AM199" i="1"/>
  <c r="AN199" i="1" s="1"/>
  <c r="AO199" i="1" s="1"/>
  <c r="AP199" i="1" s="1"/>
  <c r="AL199" i="1"/>
  <c r="AU199" i="1"/>
  <c r="AU14" i="1"/>
  <c r="AQ14" i="1"/>
  <c r="AR14" i="1" s="1"/>
  <c r="AS14" i="1" s="1"/>
  <c r="AT14" i="1" s="1"/>
  <c r="AL14" i="1"/>
  <c r="AM14" i="1"/>
  <c r="AQ165" i="1"/>
  <c r="AM165" i="1"/>
  <c r="AL165" i="1"/>
  <c r="AU165" i="1"/>
  <c r="AS227" i="1"/>
  <c r="AT227" i="1" s="1"/>
  <c r="AR227" i="1"/>
  <c r="AO116" i="1"/>
  <c r="AP116" i="1" s="1"/>
  <c r="AV116" i="1" s="1"/>
  <c r="Z116" i="1" s="1"/>
  <c r="AF116" i="1" s="1"/>
  <c r="AN116" i="1"/>
  <c r="AR39" i="1"/>
  <c r="AS39" i="1"/>
  <c r="AT39" i="1" s="1"/>
  <c r="AR204" i="1"/>
  <c r="AS204" i="1" s="1"/>
  <c r="AT204" i="1" s="1"/>
  <c r="AS11" i="1"/>
  <c r="AT11" i="1" s="1"/>
  <c r="AV11" i="1" s="1"/>
  <c r="Z11" i="1" s="1"/>
  <c r="AF11" i="1" s="1"/>
  <c r="AR11" i="1"/>
  <c r="AO187" i="1"/>
  <c r="AP187" i="1" s="1"/>
  <c r="AN187" i="1"/>
  <c r="AO246" i="1"/>
  <c r="AP246" i="1" s="1"/>
  <c r="AN246" i="1"/>
  <c r="AO113" i="1"/>
  <c r="AP113" i="1" s="1"/>
  <c r="AN113" i="1"/>
  <c r="AO63" i="1"/>
  <c r="AP63" i="1" s="1"/>
  <c r="AN63" i="1"/>
  <c r="AR196" i="1"/>
  <c r="AS196" i="1" s="1"/>
  <c r="AT196" i="1" s="1"/>
  <c r="AR123" i="1"/>
  <c r="AS123" i="1" s="1"/>
  <c r="AT123" i="1" s="1"/>
  <c r="AR138" i="1"/>
  <c r="AS138" i="1" s="1"/>
  <c r="AT138" i="1" s="1"/>
  <c r="AO252" i="1"/>
  <c r="AP252" i="1" s="1"/>
  <c r="AN252" i="1"/>
  <c r="AR47" i="1"/>
  <c r="AS47" i="1"/>
  <c r="AT47" i="1" s="1"/>
  <c r="AO224" i="1"/>
  <c r="AP224" i="1" s="1"/>
  <c r="AN224" i="1"/>
  <c r="AS114" i="1"/>
  <c r="AT114" i="1" s="1"/>
  <c r="AR114" i="1"/>
  <c r="AS216" i="1"/>
  <c r="AT216" i="1" s="1"/>
  <c r="AR216" i="1"/>
  <c r="AR208" i="1"/>
  <c r="AS208" i="1" s="1"/>
  <c r="AT208" i="1" s="1"/>
  <c r="AR43" i="1"/>
  <c r="AS43" i="1" s="1"/>
  <c r="AT43" i="1" s="1"/>
  <c r="AR130" i="1"/>
  <c r="AS130" i="1" s="1"/>
  <c r="AT130" i="1" s="1"/>
  <c r="AO155" i="1"/>
  <c r="AP155" i="1" s="1"/>
  <c r="AN155" i="1"/>
  <c r="AR200" i="1"/>
  <c r="AS200" i="1" s="1"/>
  <c r="AT200" i="1" s="1"/>
  <c r="AO214" i="1"/>
  <c r="AP214" i="1" s="1"/>
  <c r="AN214" i="1"/>
  <c r="AO8" i="1"/>
  <c r="AP8" i="1" s="1"/>
  <c r="AV8" i="1" s="1"/>
  <c r="Z8" i="1" s="1"/>
  <c r="AF8" i="1" s="1"/>
  <c r="AN8" i="1"/>
  <c r="AU144" i="1"/>
  <c r="AQ144" i="1"/>
  <c r="AM144" i="1"/>
  <c r="AL144" i="1"/>
  <c r="AU133" i="1"/>
  <c r="AQ133" i="1"/>
  <c r="AM133" i="1"/>
  <c r="AL133" i="1"/>
  <c r="AU156" i="1"/>
  <c r="AL156" i="1"/>
  <c r="AQ156" i="1"/>
  <c r="AR156" i="1" s="1"/>
  <c r="AS156" i="1" s="1"/>
  <c r="AT156" i="1" s="1"/>
  <c r="AM156" i="1"/>
  <c r="AS220" i="1"/>
  <c r="AT220" i="1" s="1"/>
  <c r="AR220" i="1"/>
  <c r="AO192" i="1"/>
  <c r="AP192" i="1" s="1"/>
  <c r="AN192" i="1"/>
  <c r="AN106" i="1"/>
  <c r="AO106" i="1" s="1"/>
  <c r="AP106" i="1" s="1"/>
  <c r="AO171" i="1"/>
  <c r="AP171" i="1" s="1"/>
  <c r="AV171" i="1" s="1"/>
  <c r="Z171" i="1" s="1"/>
  <c r="AF171" i="1" s="1"/>
  <c r="AN171" i="1"/>
  <c r="AN232" i="1"/>
  <c r="AO232" i="1" s="1"/>
  <c r="AP232" i="1" s="1"/>
  <c r="AO188" i="1"/>
  <c r="AP188" i="1" s="1"/>
  <c r="AV188" i="1" s="1"/>
  <c r="Z188" i="1" s="1"/>
  <c r="AF188" i="1" s="1"/>
  <c r="AN188" i="1"/>
  <c r="AO31" i="1"/>
  <c r="AP31" i="1" s="1"/>
  <c r="AV31" i="1" s="1"/>
  <c r="Z31" i="1" s="1"/>
  <c r="AF31" i="1" s="1"/>
  <c r="AN31" i="1"/>
  <c r="AO180" i="1"/>
  <c r="AP180" i="1" s="1"/>
  <c r="AN180" i="1"/>
  <c r="AU177" i="1"/>
  <c r="AL177" i="1"/>
  <c r="AQ177" i="1"/>
  <c r="AM177" i="1"/>
  <c r="AQ78" i="1"/>
  <c r="AM78" i="1"/>
  <c r="AL78" i="1"/>
  <c r="AU78" i="1"/>
  <c r="AU159" i="1"/>
  <c r="AQ159" i="1"/>
  <c r="AR159" i="1" s="1"/>
  <c r="AS159" i="1" s="1"/>
  <c r="AT159" i="1" s="1"/>
  <c r="AL159" i="1"/>
  <c r="AM159" i="1"/>
  <c r="AM57" i="1"/>
  <c r="AL57" i="1"/>
  <c r="AU57" i="1"/>
  <c r="AQ57" i="1"/>
  <c r="AQ129" i="1"/>
  <c r="AM129" i="1"/>
  <c r="AL129" i="1"/>
  <c r="AU129" i="1"/>
  <c r="AM80" i="1"/>
  <c r="AL80" i="1"/>
  <c r="AU80" i="1"/>
  <c r="AQ80" i="1"/>
  <c r="AU86" i="1"/>
  <c r="AL86" i="1"/>
  <c r="AM86" i="1"/>
  <c r="AQ86" i="1"/>
  <c r="AM46" i="1"/>
  <c r="AL46" i="1"/>
  <c r="AQ46" i="1"/>
  <c r="AU46" i="1"/>
  <c r="AM136" i="1"/>
  <c r="AL136" i="1"/>
  <c r="AQ136" i="1"/>
  <c r="AU136" i="1"/>
  <c r="AU94" i="1"/>
  <c r="AQ94" i="1"/>
  <c r="AM94" i="1"/>
  <c r="AL94" i="1"/>
  <c r="AN146" i="1"/>
  <c r="AO146" i="1" s="1"/>
  <c r="AP146" i="1" s="1"/>
  <c r="AS59" i="1"/>
  <c r="AT59" i="1" s="1"/>
  <c r="AR59" i="1"/>
  <c r="AN203" i="1"/>
  <c r="AO203" i="1"/>
  <c r="AP203" i="1" s="1"/>
  <c r="AV203" i="1" s="1"/>
  <c r="AS120" i="1"/>
  <c r="AT120" i="1" s="1"/>
  <c r="AV120" i="1" s="1"/>
  <c r="Z120" i="1" s="1"/>
  <c r="AF120" i="1" s="1"/>
  <c r="AR120" i="1"/>
  <c r="AO154" i="1"/>
  <c r="AP154" i="1" s="1"/>
  <c r="AN154" i="1"/>
  <c r="AS117" i="1"/>
  <c r="AT117" i="1" s="1"/>
  <c r="AR117" i="1"/>
  <c r="AM229" i="1"/>
  <c r="AL229" i="1"/>
  <c r="AU229" i="1"/>
  <c r="AQ229" i="1"/>
  <c r="AU166" i="1"/>
  <c r="AQ166" i="1"/>
  <c r="AM166" i="1"/>
  <c r="AL166" i="1"/>
  <c r="AQ69" i="1"/>
  <c r="AM69" i="1"/>
  <c r="AN69" i="1" s="1"/>
  <c r="AO69" i="1" s="1"/>
  <c r="AP69" i="1" s="1"/>
  <c r="AU69" i="1"/>
  <c r="AL69" i="1"/>
  <c r="AM245" i="1"/>
  <c r="AL245" i="1"/>
  <c r="AQ245" i="1"/>
  <c r="AU245" i="1"/>
  <c r="AM37" i="1"/>
  <c r="AL37" i="1"/>
  <c r="AQ37" i="1"/>
  <c r="AU37" i="1"/>
  <c r="AL175" i="1"/>
  <c r="AU175" i="1"/>
  <c r="AQ175" i="1"/>
  <c r="AR175" i="1" s="1"/>
  <c r="AS175" i="1" s="1"/>
  <c r="AT175" i="1" s="1"/>
  <c r="AM175" i="1"/>
  <c r="AQ73" i="1"/>
  <c r="AM73" i="1"/>
  <c r="AU73" i="1"/>
  <c r="AL73" i="1"/>
  <c r="AM12" i="1"/>
  <c r="AL12" i="1"/>
  <c r="AQ12" i="1"/>
  <c r="AU12" i="1"/>
  <c r="AU24" i="1"/>
  <c r="AQ24" i="1"/>
  <c r="AM24" i="1"/>
  <c r="AL24" i="1"/>
  <c r="AM45" i="1"/>
  <c r="AU45" i="1"/>
  <c r="AL45" i="1"/>
  <c r="AQ45" i="1"/>
  <c r="AQ239" i="1"/>
  <c r="AR239" i="1" s="1"/>
  <c r="AS239" i="1" s="1"/>
  <c r="AT239" i="1" s="1"/>
  <c r="AM239" i="1"/>
  <c r="AL239" i="1"/>
  <c r="AU239" i="1"/>
  <c r="AM81" i="1"/>
  <c r="AL81" i="1"/>
  <c r="AU81" i="1"/>
  <c r="AQ81" i="1"/>
  <c r="AM40" i="1"/>
  <c r="AL40" i="1"/>
  <c r="AQ40" i="1"/>
  <c r="AR40" i="1" s="1"/>
  <c r="AS40" i="1" s="1"/>
  <c r="AT40" i="1" s="1"/>
  <c r="AU40" i="1"/>
  <c r="AM101" i="1"/>
  <c r="AL101" i="1"/>
  <c r="AQ101" i="1"/>
  <c r="AU101" i="1"/>
  <c r="AL272" i="1"/>
  <c r="AU272" i="1"/>
  <c r="AM272" i="1"/>
  <c r="AQ272" i="1"/>
  <c r="AU56" i="1"/>
  <c r="AL56" i="1"/>
  <c r="AM56" i="1"/>
  <c r="AQ56" i="1"/>
  <c r="AL61" i="1"/>
  <c r="AU61" i="1"/>
  <c r="AQ61" i="1"/>
  <c r="AR61" i="1" s="1"/>
  <c r="AS61" i="1" s="1"/>
  <c r="AT61" i="1" s="1"/>
  <c r="AM61" i="1"/>
  <c r="AQ88" i="1"/>
  <c r="AU88" i="1"/>
  <c r="AL88" i="1"/>
  <c r="AM88" i="1"/>
  <c r="AN291" i="1"/>
  <c r="AO291" i="1"/>
  <c r="AP291" i="1" s="1"/>
  <c r="AO132" i="1"/>
  <c r="AP132" i="1" s="1"/>
  <c r="AN132" i="1"/>
  <c r="AO198" i="1"/>
  <c r="AP198" i="1" s="1"/>
  <c r="AN198" i="1"/>
  <c r="AR263" i="1"/>
  <c r="AS263" i="1"/>
  <c r="AT263" i="1" s="1"/>
  <c r="AR147" i="1"/>
  <c r="AS147" i="1" s="1"/>
  <c r="AT147" i="1" s="1"/>
  <c r="AN190" i="1"/>
  <c r="AO190" i="1"/>
  <c r="AP190" i="1" s="1"/>
  <c r="AV190" i="1" s="1"/>
  <c r="AO280" i="1"/>
  <c r="AP280" i="1" s="1"/>
  <c r="AN280" i="1"/>
  <c r="AO91" i="1"/>
  <c r="AP91" i="1" s="1"/>
  <c r="AN91" i="1"/>
  <c r="AS109" i="1"/>
  <c r="AT109" i="1" s="1"/>
  <c r="AR109" i="1"/>
  <c r="AN283" i="1"/>
  <c r="AO283" i="1"/>
  <c r="AP283" i="1" s="1"/>
  <c r="AV283" i="1" s="1"/>
  <c r="Z283" i="1" s="1"/>
  <c r="AF283" i="1" s="1"/>
  <c r="AR146" i="1"/>
  <c r="AS146" i="1"/>
  <c r="AT146" i="1" s="1"/>
  <c r="AR246" i="1"/>
  <c r="AS246" i="1" s="1"/>
  <c r="AT246" i="1" s="1"/>
  <c r="AO23" i="1"/>
  <c r="AP23" i="1" s="1"/>
  <c r="AN23" i="1"/>
  <c r="AR113" i="1"/>
  <c r="AS113" i="1" s="1"/>
  <c r="AT113" i="1" s="1"/>
  <c r="AO111" i="1"/>
  <c r="AP111" i="1" s="1"/>
  <c r="AN111" i="1"/>
  <c r="AR63" i="1"/>
  <c r="AS63" i="1" s="1"/>
  <c r="AT63" i="1" s="1"/>
  <c r="AR170" i="1"/>
  <c r="AS170" i="1"/>
  <c r="AT170" i="1" s="1"/>
  <c r="AS115" i="1"/>
  <c r="AT115" i="1" s="1"/>
  <c r="AV115" i="1" s="1"/>
  <c r="Z115" i="1" s="1"/>
  <c r="AF115" i="1" s="1"/>
  <c r="AR115" i="1"/>
  <c r="AO95" i="1"/>
  <c r="AP95" i="1" s="1"/>
  <c r="AN95" i="1"/>
  <c r="AR154" i="1"/>
  <c r="AS154" i="1" s="1"/>
  <c r="AT154" i="1" s="1"/>
  <c r="AR252" i="1"/>
  <c r="AS252" i="1" s="1"/>
  <c r="AT252" i="1" s="1"/>
  <c r="AR194" i="1"/>
  <c r="AS194" i="1"/>
  <c r="AT194" i="1" s="1"/>
  <c r="AV194" i="1" s="1"/>
  <c r="Z194" i="1" s="1"/>
  <c r="AF194" i="1" s="1"/>
  <c r="AR224" i="1"/>
  <c r="AS224" i="1" s="1"/>
  <c r="AT224" i="1" s="1"/>
  <c r="AR155" i="1"/>
  <c r="AS155" i="1" s="1"/>
  <c r="AT155" i="1" s="1"/>
  <c r="AR214" i="1"/>
  <c r="AS214" i="1" s="1"/>
  <c r="AT214" i="1" s="1"/>
  <c r="AO266" i="1"/>
  <c r="AP266" i="1" s="1"/>
  <c r="AN266" i="1"/>
  <c r="AR7" i="1"/>
  <c r="AS7" i="1" s="1"/>
  <c r="AT7" i="1" s="1"/>
  <c r="AA6" i="1"/>
  <c r="AV251" i="1" l="1"/>
  <c r="AN255" i="1"/>
  <c r="AN279" i="1"/>
  <c r="AV279" i="1"/>
  <c r="AR281" i="1"/>
  <c r="AV100" i="1"/>
  <c r="AS261" i="1"/>
  <c r="AT261" i="1" s="1"/>
  <c r="AV261" i="1" s="1"/>
  <c r="Z261" i="1" s="1"/>
  <c r="AF261" i="1" s="1"/>
  <c r="AV110" i="1"/>
  <c r="Z110" i="1" s="1"/>
  <c r="AF110" i="1" s="1"/>
  <c r="AV7" i="1"/>
  <c r="Z7" i="1" s="1"/>
  <c r="AV226" i="1"/>
  <c r="Z226" i="1" s="1"/>
  <c r="AF226" i="1" s="1"/>
  <c r="AN285" i="1"/>
  <c r="AN271" i="1"/>
  <c r="AN269" i="1"/>
  <c r="AS269" i="1"/>
  <c r="AT269" i="1" s="1"/>
  <c r="AV269" i="1" s="1"/>
  <c r="Z269" i="1" s="1"/>
  <c r="AF269" i="1" s="1"/>
  <c r="AV43" i="1"/>
  <c r="Z43" i="1" s="1"/>
  <c r="AF43" i="1" s="1"/>
  <c r="AV285" i="1"/>
  <c r="Z285" i="1" s="1"/>
  <c r="AF285" i="1" s="1"/>
  <c r="AV200" i="1"/>
  <c r="Z200" i="1" s="1"/>
  <c r="AF200" i="1" s="1"/>
  <c r="AS255" i="1"/>
  <c r="AT255" i="1" s="1"/>
  <c r="AV255" i="1" s="1"/>
  <c r="Z255" i="1" s="1"/>
  <c r="AF255" i="1" s="1"/>
  <c r="AV243" i="1"/>
  <c r="Z243" i="1" s="1"/>
  <c r="AF243" i="1" s="1"/>
  <c r="AV289" i="1"/>
  <c r="Z289" i="1" s="1"/>
  <c r="AF289" i="1" s="1"/>
  <c r="AV113" i="1"/>
  <c r="Z113" i="1" s="1"/>
  <c r="AF113" i="1" s="1"/>
  <c r="AV233" i="1"/>
  <c r="Z233" i="1" s="1"/>
  <c r="AF233" i="1" s="1"/>
  <c r="AV75" i="1"/>
  <c r="Z75" i="1" s="1"/>
  <c r="AF75" i="1" s="1"/>
  <c r="AR289" i="1"/>
  <c r="AV39" i="1"/>
  <c r="Z39" i="1" s="1"/>
  <c r="AF39" i="1" s="1"/>
  <c r="AV216" i="1"/>
  <c r="Z216" i="1" s="1"/>
  <c r="AF216" i="1" s="1"/>
  <c r="AV163" i="1"/>
  <c r="Z163" i="1" s="1"/>
  <c r="AF163" i="1" s="1"/>
  <c r="AV138" i="1"/>
  <c r="Z138" i="1" s="1"/>
  <c r="AF138" i="1" s="1"/>
  <c r="AV282" i="1"/>
  <c r="Z282" i="1" s="1"/>
  <c r="AF282" i="1" s="1"/>
  <c r="AV217" i="1"/>
  <c r="Z217" i="1" s="1"/>
  <c r="AF217" i="1" s="1"/>
  <c r="AV222" i="1"/>
  <c r="Z222" i="1" s="1"/>
  <c r="AF222" i="1" s="1"/>
  <c r="AV187" i="1"/>
  <c r="Z187" i="1" s="1"/>
  <c r="AF187" i="1" s="1"/>
  <c r="AV212" i="1"/>
  <c r="Z212" i="1" s="1"/>
  <c r="AF212" i="1" s="1"/>
  <c r="AV154" i="1"/>
  <c r="Z154" i="1" s="1"/>
  <c r="AF154" i="1" s="1"/>
  <c r="AV121" i="1"/>
  <c r="Z121" i="1" s="1"/>
  <c r="AF121" i="1" s="1"/>
  <c r="AV162" i="1"/>
  <c r="Z162" i="1" s="1"/>
  <c r="AF162" i="1" s="1"/>
  <c r="AV244" i="1"/>
  <c r="Z244" i="1" s="1"/>
  <c r="AF244" i="1" s="1"/>
  <c r="AV238" i="1"/>
  <c r="Z238" i="1" s="1"/>
  <c r="AF238" i="1" s="1"/>
  <c r="AV198" i="1"/>
  <c r="Z198" i="1" s="1"/>
  <c r="AF198" i="1" s="1"/>
  <c r="AV15" i="1"/>
  <c r="Z15" i="1" s="1"/>
  <c r="AF15" i="1" s="1"/>
  <c r="AV107" i="1"/>
  <c r="Z107" i="1" s="1"/>
  <c r="AF107" i="1" s="1"/>
  <c r="AV180" i="1"/>
  <c r="Z180" i="1" s="1"/>
  <c r="AF180" i="1" s="1"/>
  <c r="AV130" i="1"/>
  <c r="Z130" i="1" s="1"/>
  <c r="AF130" i="1" s="1"/>
  <c r="AV111" i="1"/>
  <c r="Z111" i="1" s="1"/>
  <c r="AF111" i="1" s="1"/>
  <c r="AV234" i="1"/>
  <c r="Z234" i="1" s="1"/>
  <c r="AF234" i="1" s="1"/>
  <c r="AV250" i="1"/>
  <c r="Z250" i="1" s="1"/>
  <c r="AF250" i="1" s="1"/>
  <c r="AR282" i="1"/>
  <c r="AV218" i="1"/>
  <c r="Z218" i="1" s="1"/>
  <c r="AF218" i="1" s="1"/>
  <c r="AV108" i="1"/>
  <c r="Z108" i="1" s="1"/>
  <c r="AF108" i="1" s="1"/>
  <c r="AV63" i="1"/>
  <c r="Z63" i="1" s="1"/>
  <c r="AF63" i="1" s="1"/>
  <c r="AV277" i="1"/>
  <c r="Z277" i="1" s="1"/>
  <c r="AF277" i="1" s="1"/>
  <c r="AV249" i="1"/>
  <c r="Z249" i="1" s="1"/>
  <c r="AF249" i="1" s="1"/>
  <c r="AV291" i="1"/>
  <c r="Z291" i="1" s="1"/>
  <c r="AF291" i="1" s="1"/>
  <c r="AV147" i="1"/>
  <c r="Z147" i="1" s="1"/>
  <c r="AF147" i="1" s="1"/>
  <c r="AV104" i="1"/>
  <c r="Z104" i="1" s="1"/>
  <c r="AF104" i="1" s="1"/>
  <c r="AV71" i="1"/>
  <c r="Z71" i="1" s="1"/>
  <c r="AF71" i="1" s="1"/>
  <c r="AV280" i="1"/>
  <c r="Z280" i="1" s="1"/>
  <c r="AF280" i="1" s="1"/>
  <c r="AV274" i="1"/>
  <c r="Z274" i="1" s="1"/>
  <c r="AF274" i="1" s="1"/>
  <c r="AV258" i="1"/>
  <c r="Z258" i="1" s="1"/>
  <c r="AF258" i="1" s="1"/>
  <c r="AV281" i="1"/>
  <c r="Z281" i="1" s="1"/>
  <c r="AF281" i="1" s="1"/>
  <c r="AV273" i="1"/>
  <c r="Z273" i="1" s="1"/>
  <c r="AF273" i="1" s="1"/>
  <c r="AV266" i="1"/>
  <c r="Z266" i="1" s="1"/>
  <c r="AF266" i="1" s="1"/>
  <c r="AV106" i="1"/>
  <c r="Z106" i="1" s="1"/>
  <c r="AF106" i="1" s="1"/>
  <c r="AV117" i="1"/>
  <c r="Z117" i="1" s="1"/>
  <c r="AF117" i="1" s="1"/>
  <c r="AV153" i="1"/>
  <c r="Z153" i="1" s="1"/>
  <c r="AF153" i="1" s="1"/>
  <c r="AV109" i="1"/>
  <c r="Z109" i="1" s="1"/>
  <c r="AF109" i="1" s="1"/>
  <c r="AV23" i="1"/>
  <c r="Z23" i="1" s="1"/>
  <c r="AF23" i="1" s="1"/>
  <c r="AV112" i="1"/>
  <c r="Z112" i="1" s="1"/>
  <c r="AF112" i="1" s="1"/>
  <c r="AV264" i="1"/>
  <c r="Z264" i="1" s="1"/>
  <c r="AF264" i="1" s="1"/>
  <c r="AV114" i="1"/>
  <c r="Z114" i="1" s="1"/>
  <c r="AF114" i="1" s="1"/>
  <c r="AV170" i="1"/>
  <c r="Z170" i="1" s="1"/>
  <c r="AF170" i="1" s="1"/>
  <c r="AV95" i="1"/>
  <c r="Z95" i="1" s="1"/>
  <c r="AF95" i="1" s="1"/>
  <c r="AV146" i="1"/>
  <c r="Z146" i="1" s="1"/>
  <c r="AF146" i="1" s="1"/>
  <c r="AV228" i="1"/>
  <c r="Z228" i="1" s="1"/>
  <c r="AF228" i="1" s="1"/>
  <c r="AV186" i="1"/>
  <c r="Z186" i="1" s="1"/>
  <c r="AF186" i="1" s="1"/>
  <c r="AV242" i="1"/>
  <c r="Z242" i="1" s="1"/>
  <c r="AF242" i="1" s="1"/>
  <c r="AV263" i="1"/>
  <c r="Z263" i="1" s="1"/>
  <c r="AF263" i="1" s="1"/>
  <c r="AV214" i="1"/>
  <c r="Z214" i="1" s="1"/>
  <c r="AF214" i="1" s="1"/>
  <c r="AV196" i="1"/>
  <c r="Z196" i="1" s="1"/>
  <c r="AF196" i="1" s="1"/>
  <c r="AV59" i="1"/>
  <c r="Z59" i="1" s="1"/>
  <c r="AF59" i="1" s="1"/>
  <c r="AV192" i="1"/>
  <c r="Z192" i="1" s="1"/>
  <c r="AF192" i="1" s="1"/>
  <c r="AV271" i="1"/>
  <c r="Z271" i="1" s="1"/>
  <c r="AF271" i="1" s="1"/>
  <c r="AV220" i="1"/>
  <c r="Z220" i="1" s="1"/>
  <c r="AF220" i="1" s="1"/>
  <c r="AV208" i="1"/>
  <c r="Z208" i="1" s="1"/>
  <c r="AF208" i="1" s="1"/>
  <c r="AV227" i="1"/>
  <c r="Z227" i="1" s="1"/>
  <c r="AF227" i="1" s="1"/>
  <c r="AV219" i="1"/>
  <c r="Z219" i="1" s="1"/>
  <c r="AF219" i="1" s="1"/>
  <c r="AV155" i="1"/>
  <c r="Z155" i="1" s="1"/>
  <c r="AF155" i="1" s="1"/>
  <c r="AV204" i="1"/>
  <c r="Z204" i="1" s="1"/>
  <c r="AF204" i="1" s="1"/>
  <c r="AS166" i="1"/>
  <c r="AT166" i="1" s="1"/>
  <c r="AR166" i="1"/>
  <c r="AR284" i="1"/>
  <c r="AS284" i="1" s="1"/>
  <c r="AT284" i="1" s="1"/>
  <c r="AS76" i="1"/>
  <c r="AT76" i="1" s="1"/>
  <c r="AR76" i="1"/>
  <c r="AO141" i="1"/>
  <c r="AP141" i="1" s="1"/>
  <c r="AN141" i="1"/>
  <c r="AR73" i="1"/>
  <c r="AS73" i="1"/>
  <c r="AT73" i="1" s="1"/>
  <c r="AR69" i="1"/>
  <c r="AS69" i="1"/>
  <c r="AT69" i="1" s="1"/>
  <c r="AV69" i="1" s="1"/>
  <c r="AO129" i="1"/>
  <c r="AP129" i="1" s="1"/>
  <c r="AN129" i="1"/>
  <c r="AN56" i="1"/>
  <c r="AO56" i="1" s="1"/>
  <c r="AP56" i="1" s="1"/>
  <c r="AS101" i="1"/>
  <c r="AT101" i="1" s="1"/>
  <c r="AR101" i="1"/>
  <c r="AR12" i="1"/>
  <c r="AS12" i="1" s="1"/>
  <c r="AT12" i="1" s="1"/>
  <c r="AS245" i="1"/>
  <c r="AT245" i="1" s="1"/>
  <c r="AR245" i="1"/>
  <c r="AN166" i="1"/>
  <c r="AO166" i="1"/>
  <c r="AP166" i="1" s="1"/>
  <c r="AS80" i="1"/>
  <c r="AT80" i="1" s="1"/>
  <c r="AR80" i="1"/>
  <c r="AR57" i="1"/>
  <c r="AS57" i="1" s="1"/>
  <c r="AT57" i="1" s="1"/>
  <c r="AO165" i="1"/>
  <c r="AP165" i="1" s="1"/>
  <c r="AN165" i="1"/>
  <c r="AO231" i="1"/>
  <c r="AP231" i="1" s="1"/>
  <c r="AN231" i="1"/>
  <c r="AO105" i="1"/>
  <c r="AP105" i="1" s="1"/>
  <c r="AN105" i="1"/>
  <c r="AO96" i="1"/>
  <c r="AP96" i="1" s="1"/>
  <c r="AN96" i="1"/>
  <c r="AN9" i="1"/>
  <c r="AO9" i="1" s="1"/>
  <c r="AP9" i="1" s="1"/>
  <c r="AO20" i="1"/>
  <c r="AP20" i="1" s="1"/>
  <c r="AV20" i="1" s="1"/>
  <c r="Z20" i="1" s="1"/>
  <c r="AF20" i="1" s="1"/>
  <c r="AN20" i="1"/>
  <c r="AN85" i="1"/>
  <c r="AO85" i="1" s="1"/>
  <c r="AP85" i="1" s="1"/>
  <c r="AR205" i="1"/>
  <c r="AS205" i="1" s="1"/>
  <c r="AT205" i="1" s="1"/>
  <c r="AN284" i="1"/>
  <c r="AO284" i="1"/>
  <c r="AP284" i="1" s="1"/>
  <c r="AO16" i="1"/>
  <c r="AP16" i="1" s="1"/>
  <c r="AV16" i="1" s="1"/>
  <c r="Z16" i="1" s="1"/>
  <c r="AF16" i="1" s="1"/>
  <c r="AN16" i="1"/>
  <c r="AO288" i="1"/>
  <c r="AP288" i="1" s="1"/>
  <c r="AV288" i="1" s="1"/>
  <c r="Z288" i="1" s="1"/>
  <c r="AF288" i="1" s="1"/>
  <c r="AN288" i="1"/>
  <c r="AN19" i="1"/>
  <c r="AO19" i="1"/>
  <c r="AP19" i="1" s="1"/>
  <c r="AR183" i="1"/>
  <c r="AS183" i="1"/>
  <c r="AT183" i="1" s="1"/>
  <c r="AV183" i="1" s="1"/>
  <c r="Z183" i="1" s="1"/>
  <c r="AF183" i="1" s="1"/>
  <c r="AR74" i="1"/>
  <c r="AS74" i="1"/>
  <c r="AT74" i="1" s="1"/>
  <c r="AO225" i="1"/>
  <c r="AP225" i="1" s="1"/>
  <c r="AN225" i="1"/>
  <c r="AR149" i="1"/>
  <c r="AS149" i="1" s="1"/>
  <c r="AT149" i="1" s="1"/>
  <c r="AS48" i="1"/>
  <c r="AT48" i="1" s="1"/>
  <c r="AR48" i="1"/>
  <c r="AR65" i="1"/>
  <c r="AS65" i="1" s="1"/>
  <c r="AT65" i="1" s="1"/>
  <c r="AR28" i="1"/>
  <c r="AS28" i="1" s="1"/>
  <c r="AT28" i="1" s="1"/>
  <c r="AR54" i="1"/>
  <c r="AS54" i="1" s="1"/>
  <c r="AT54" i="1" s="1"/>
  <c r="AR93" i="1"/>
  <c r="AS93" i="1" s="1"/>
  <c r="AT93" i="1" s="1"/>
  <c r="AR145" i="1"/>
  <c r="AS145" i="1" s="1"/>
  <c r="AT145" i="1" s="1"/>
  <c r="AO286" i="1"/>
  <c r="AP286" i="1" s="1"/>
  <c r="AV286" i="1" s="1"/>
  <c r="AN286" i="1"/>
  <c r="AO173" i="1"/>
  <c r="AP173" i="1" s="1"/>
  <c r="AN173" i="1"/>
  <c r="AO33" i="1"/>
  <c r="AP33" i="1" s="1"/>
  <c r="AN33" i="1"/>
  <c r="AR189" i="1"/>
  <c r="AS189" i="1" s="1"/>
  <c r="AT189" i="1" s="1"/>
  <c r="AN262" i="1"/>
  <c r="AO262" i="1" s="1"/>
  <c r="AP262" i="1" s="1"/>
  <c r="AS126" i="1"/>
  <c r="AT126" i="1" s="1"/>
  <c r="AV126" i="1" s="1"/>
  <c r="AR126" i="1"/>
  <c r="AN10" i="1"/>
  <c r="AO10" i="1"/>
  <c r="AP10" i="1" s="1"/>
  <c r="AR88" i="1"/>
  <c r="AS88" i="1" s="1"/>
  <c r="AT88" i="1" s="1"/>
  <c r="AN101" i="1"/>
  <c r="AO101" i="1" s="1"/>
  <c r="AP101" i="1" s="1"/>
  <c r="AN81" i="1"/>
  <c r="AO81" i="1"/>
  <c r="AP81" i="1" s="1"/>
  <c r="AO45" i="1"/>
  <c r="AP45" i="1" s="1"/>
  <c r="AN45" i="1"/>
  <c r="AO12" i="1"/>
  <c r="AP12" i="1" s="1"/>
  <c r="AN12" i="1"/>
  <c r="AN245" i="1"/>
  <c r="AO245" i="1" s="1"/>
  <c r="AP245" i="1" s="1"/>
  <c r="AR94" i="1"/>
  <c r="AS94" i="1"/>
  <c r="AT94" i="1" s="1"/>
  <c r="AN78" i="1"/>
  <c r="AO78" i="1"/>
  <c r="AP78" i="1" s="1"/>
  <c r="AO144" i="1"/>
  <c r="AP144" i="1" s="1"/>
  <c r="AN144" i="1"/>
  <c r="AV47" i="1"/>
  <c r="Z47" i="1" s="1"/>
  <c r="AF47" i="1" s="1"/>
  <c r="AO14" i="1"/>
  <c r="AP14" i="1" s="1"/>
  <c r="AV14" i="1" s="1"/>
  <c r="AN14" i="1"/>
  <c r="AV123" i="1"/>
  <c r="Z123" i="1" s="1"/>
  <c r="AF123" i="1" s="1"/>
  <c r="AO127" i="1"/>
  <c r="AP127" i="1" s="1"/>
  <c r="AN127" i="1"/>
  <c r="AS36" i="1"/>
  <c r="AT36" i="1" s="1"/>
  <c r="AR36" i="1"/>
  <c r="AN66" i="1"/>
  <c r="AO66" i="1"/>
  <c r="AP66" i="1" s="1"/>
  <c r="AV66" i="1" s="1"/>
  <c r="Z66" i="1" s="1"/>
  <c r="AF66" i="1" s="1"/>
  <c r="AS35" i="1"/>
  <c r="AT35" i="1" s="1"/>
  <c r="AV35" i="1" s="1"/>
  <c r="Z35" i="1" s="1"/>
  <c r="AF35" i="1" s="1"/>
  <c r="AR35" i="1"/>
  <c r="AR25" i="1"/>
  <c r="AS25" i="1" s="1"/>
  <c r="AT25" i="1" s="1"/>
  <c r="AN89" i="1"/>
  <c r="AO89" i="1"/>
  <c r="AP89" i="1" s="1"/>
  <c r="AR51" i="1"/>
  <c r="AS51" i="1" s="1"/>
  <c r="AT51" i="1" s="1"/>
  <c r="AR207" i="1"/>
  <c r="AS207" i="1" s="1"/>
  <c r="AT207" i="1" s="1"/>
  <c r="AO17" i="1"/>
  <c r="AP17" i="1" s="1"/>
  <c r="AV17" i="1" s="1"/>
  <c r="AN17" i="1"/>
  <c r="AS92" i="1"/>
  <c r="AT92" i="1" s="1"/>
  <c r="AR92" i="1"/>
  <c r="AO254" i="1"/>
  <c r="AP254" i="1" s="1"/>
  <c r="AN254" i="1"/>
  <c r="AV232" i="1"/>
  <c r="Z232" i="1" s="1"/>
  <c r="AF232" i="1" s="1"/>
  <c r="AV248" i="1"/>
  <c r="Z248" i="1" s="1"/>
  <c r="AF248" i="1" s="1"/>
  <c r="AV230" i="1"/>
  <c r="Z230" i="1" s="1"/>
  <c r="AF230" i="1" s="1"/>
  <c r="AN197" i="1"/>
  <c r="AO197" i="1" s="1"/>
  <c r="AP197" i="1" s="1"/>
  <c r="AN50" i="1"/>
  <c r="AO50" i="1"/>
  <c r="AP50" i="1" s="1"/>
  <c r="AN82" i="1"/>
  <c r="AO82" i="1"/>
  <c r="AP82" i="1" s="1"/>
  <c r="AV82" i="1" s="1"/>
  <c r="AR173" i="1"/>
  <c r="AS173" i="1" s="1"/>
  <c r="AT173" i="1" s="1"/>
  <c r="AV79" i="1"/>
  <c r="Z79" i="1" s="1"/>
  <c r="AF79" i="1" s="1"/>
  <c r="AS262" i="1"/>
  <c r="AT262" i="1" s="1"/>
  <c r="AR262" i="1"/>
  <c r="AO93" i="1"/>
  <c r="AP93" i="1" s="1"/>
  <c r="AN93" i="1"/>
  <c r="AR10" i="1"/>
  <c r="AS10" i="1" s="1"/>
  <c r="AT10" i="1" s="1"/>
  <c r="AO213" i="1"/>
  <c r="AP213" i="1" s="1"/>
  <c r="AV213" i="1" s="1"/>
  <c r="AN213" i="1"/>
  <c r="AO237" i="1"/>
  <c r="AP237" i="1" s="1"/>
  <c r="AN237" i="1"/>
  <c r="AN44" i="1"/>
  <c r="AO44" i="1" s="1"/>
  <c r="AP44" i="1" s="1"/>
  <c r="AR26" i="1"/>
  <c r="AS26" i="1" s="1"/>
  <c r="AT26" i="1" s="1"/>
  <c r="AN61" i="1"/>
  <c r="AO61" i="1"/>
  <c r="AP61" i="1" s="1"/>
  <c r="AV61" i="1" s="1"/>
  <c r="AS144" i="1"/>
  <c r="AT144" i="1" s="1"/>
  <c r="AR144" i="1"/>
  <c r="AR62" i="1"/>
  <c r="AS62" i="1" s="1"/>
  <c r="AT62" i="1" s="1"/>
  <c r="AO53" i="1"/>
  <c r="AP53" i="1" s="1"/>
  <c r="AV53" i="1" s="1"/>
  <c r="AN53" i="1"/>
  <c r="AS157" i="1"/>
  <c r="AT157" i="1" s="1"/>
  <c r="AR157" i="1"/>
  <c r="AO64" i="1"/>
  <c r="AP64" i="1" s="1"/>
  <c r="AN64" i="1"/>
  <c r="AO36" i="1"/>
  <c r="AP36" i="1" s="1"/>
  <c r="AN36" i="1"/>
  <c r="AN135" i="1"/>
  <c r="AO135" i="1"/>
  <c r="AP135" i="1" s="1"/>
  <c r="AV135" i="1" s="1"/>
  <c r="Z135" i="1" s="1"/>
  <c r="AF135" i="1" s="1"/>
  <c r="AN205" i="1"/>
  <c r="AO205" i="1"/>
  <c r="AP205" i="1" s="1"/>
  <c r="AO25" i="1"/>
  <c r="AP25" i="1" s="1"/>
  <c r="AN25" i="1"/>
  <c r="AO143" i="1"/>
  <c r="AP143" i="1" s="1"/>
  <c r="AV143" i="1" s="1"/>
  <c r="Z143" i="1" s="1"/>
  <c r="AF143" i="1" s="1"/>
  <c r="AN143" i="1"/>
  <c r="AS254" i="1"/>
  <c r="AT254" i="1" s="1"/>
  <c r="AR254" i="1"/>
  <c r="AV137" i="1"/>
  <c r="Z137" i="1" s="1"/>
  <c r="AF137" i="1" s="1"/>
  <c r="AS193" i="1"/>
  <c r="AT193" i="1" s="1"/>
  <c r="AV193" i="1" s="1"/>
  <c r="Z193" i="1" s="1"/>
  <c r="AF193" i="1" s="1"/>
  <c r="AR193" i="1"/>
  <c r="AO278" i="1"/>
  <c r="AP278" i="1" s="1"/>
  <c r="AN278" i="1"/>
  <c r="AN167" i="1"/>
  <c r="AO167" i="1" s="1"/>
  <c r="AP167" i="1" s="1"/>
  <c r="AO253" i="1"/>
  <c r="AP253" i="1" s="1"/>
  <c r="AV253" i="1" s="1"/>
  <c r="AN253" i="1"/>
  <c r="AO60" i="1"/>
  <c r="AP60" i="1" s="1"/>
  <c r="AN60" i="1"/>
  <c r="AN98" i="1"/>
  <c r="AO98" i="1"/>
  <c r="AP98" i="1" s="1"/>
  <c r="AV98" i="1" s="1"/>
  <c r="AR77" i="1"/>
  <c r="AS77" i="1"/>
  <c r="AT77" i="1" s="1"/>
  <c r="AS241" i="1"/>
  <c r="AT241" i="1" s="1"/>
  <c r="AR241" i="1"/>
  <c r="AN32" i="1"/>
  <c r="AO32" i="1" s="1"/>
  <c r="AP32" i="1" s="1"/>
  <c r="AO145" i="1"/>
  <c r="AP145" i="1" s="1"/>
  <c r="AN145" i="1"/>
  <c r="AS150" i="1"/>
  <c r="AT150" i="1" s="1"/>
  <c r="AV150" i="1" s="1"/>
  <c r="AR150" i="1"/>
  <c r="AR237" i="1"/>
  <c r="AS237" i="1" s="1"/>
  <c r="AT237" i="1" s="1"/>
  <c r="AN94" i="1"/>
  <c r="AO94" i="1" s="1"/>
  <c r="AP94" i="1" s="1"/>
  <c r="AR231" i="1"/>
  <c r="AS231" i="1"/>
  <c r="AT231" i="1" s="1"/>
  <c r="AS272" i="1"/>
  <c r="AT272" i="1" s="1"/>
  <c r="AR272" i="1"/>
  <c r="AO46" i="1"/>
  <c r="AP46" i="1" s="1"/>
  <c r="AN46" i="1"/>
  <c r="AN57" i="1"/>
  <c r="AO57" i="1"/>
  <c r="AP57" i="1" s="1"/>
  <c r="AN272" i="1"/>
  <c r="AO272" i="1" s="1"/>
  <c r="AP272" i="1" s="1"/>
  <c r="AR37" i="1"/>
  <c r="AS37" i="1" s="1"/>
  <c r="AT37" i="1" s="1"/>
  <c r="AR86" i="1"/>
  <c r="AS86" i="1" s="1"/>
  <c r="AT86" i="1" s="1"/>
  <c r="AO159" i="1"/>
  <c r="AP159" i="1" s="1"/>
  <c r="AV159" i="1" s="1"/>
  <c r="Z159" i="1" s="1"/>
  <c r="AF159" i="1" s="1"/>
  <c r="AN159" i="1"/>
  <c r="AO177" i="1"/>
  <c r="AP177" i="1" s="1"/>
  <c r="AN177" i="1"/>
  <c r="AV246" i="1"/>
  <c r="Z246" i="1" s="1"/>
  <c r="AF246" i="1" s="1"/>
  <c r="AO13" i="1"/>
  <c r="AP13" i="1" s="1"/>
  <c r="AN13" i="1"/>
  <c r="AO151" i="1"/>
  <c r="AP151" i="1" s="1"/>
  <c r="AV151" i="1" s="1"/>
  <c r="Z151" i="1" s="1"/>
  <c r="AF151" i="1" s="1"/>
  <c r="AN151" i="1"/>
  <c r="AS64" i="1"/>
  <c r="AT64" i="1" s="1"/>
  <c r="AR64" i="1"/>
  <c r="AO68" i="1"/>
  <c r="AP68" i="1" s="1"/>
  <c r="AN68" i="1"/>
  <c r="AO172" i="1"/>
  <c r="AP172" i="1" s="1"/>
  <c r="AN172" i="1"/>
  <c r="AN256" i="1"/>
  <c r="AO256" i="1" s="1"/>
  <c r="AP256" i="1" s="1"/>
  <c r="AR223" i="1"/>
  <c r="AS223" i="1"/>
  <c r="AT223" i="1" s="1"/>
  <c r="AV223" i="1" s="1"/>
  <c r="AR191" i="1"/>
  <c r="AS191" i="1"/>
  <c r="AT191" i="1" s="1"/>
  <c r="AV191" i="1" s="1"/>
  <c r="Z191" i="1" s="1"/>
  <c r="AF191" i="1" s="1"/>
  <c r="AS89" i="1"/>
  <c r="AT89" i="1" s="1"/>
  <c r="AR89" i="1"/>
  <c r="AO51" i="1"/>
  <c r="AP51" i="1" s="1"/>
  <c r="AN51" i="1"/>
  <c r="AN30" i="1"/>
  <c r="AO30" i="1"/>
  <c r="AP30" i="1" s="1"/>
  <c r="AV30" i="1" s="1"/>
  <c r="Z30" i="1" s="1"/>
  <c r="AF30" i="1" s="1"/>
  <c r="AO26" i="1"/>
  <c r="AP26" i="1" s="1"/>
  <c r="AN26" i="1"/>
  <c r="AN207" i="1"/>
  <c r="AO207" i="1"/>
  <c r="AP207" i="1" s="1"/>
  <c r="AN76" i="1"/>
  <c r="AO76" i="1"/>
  <c r="AP76" i="1" s="1"/>
  <c r="AO34" i="1"/>
  <c r="AP34" i="1" s="1"/>
  <c r="AN34" i="1"/>
  <c r="AO99" i="1"/>
  <c r="AP99" i="1" s="1"/>
  <c r="AN99" i="1"/>
  <c r="AR278" i="1"/>
  <c r="AS278" i="1" s="1"/>
  <c r="AT278" i="1" s="1"/>
  <c r="AN90" i="1"/>
  <c r="AO90" i="1"/>
  <c r="AP90" i="1" s="1"/>
  <c r="AN268" i="1"/>
  <c r="AO268" i="1"/>
  <c r="AP268" i="1" s="1"/>
  <c r="AN260" i="1"/>
  <c r="AO260" i="1" s="1"/>
  <c r="AP260" i="1" s="1"/>
  <c r="AR60" i="1"/>
  <c r="AS60" i="1" s="1"/>
  <c r="AT60" i="1" s="1"/>
  <c r="AN241" i="1"/>
  <c r="AO241" i="1" s="1"/>
  <c r="AP241" i="1" s="1"/>
  <c r="AO83" i="1"/>
  <c r="AP83" i="1" s="1"/>
  <c r="AN83" i="1"/>
  <c r="AS29" i="1"/>
  <c r="AT29" i="1" s="1"/>
  <c r="AR29" i="1"/>
  <c r="AS49" i="1"/>
  <c r="AT49" i="1" s="1"/>
  <c r="AR49" i="1"/>
  <c r="AR221" i="1"/>
  <c r="AS221" i="1" s="1"/>
  <c r="AT221" i="1" s="1"/>
  <c r="AR105" i="1"/>
  <c r="AS105" i="1" s="1"/>
  <c r="AT105" i="1" s="1"/>
  <c r="AN125" i="1"/>
  <c r="AO125" i="1"/>
  <c r="AP125" i="1" s="1"/>
  <c r="AR225" i="1"/>
  <c r="AS225" i="1" s="1"/>
  <c r="AT225" i="1" s="1"/>
  <c r="AR229" i="1"/>
  <c r="AS229" i="1" s="1"/>
  <c r="AT229" i="1" s="1"/>
  <c r="AN80" i="1"/>
  <c r="AO80" i="1"/>
  <c r="AP80" i="1" s="1"/>
  <c r="AR78" i="1"/>
  <c r="AS78" i="1" s="1"/>
  <c r="AT78" i="1" s="1"/>
  <c r="AV224" i="1"/>
  <c r="Z224" i="1" s="1"/>
  <c r="AF224" i="1" s="1"/>
  <c r="AV132" i="1"/>
  <c r="Z132" i="1" s="1"/>
  <c r="AF132" i="1" s="1"/>
  <c r="AO24" i="1"/>
  <c r="AP24" i="1" s="1"/>
  <c r="AN24" i="1"/>
  <c r="AN239" i="1"/>
  <c r="AO239" i="1"/>
  <c r="AP239" i="1" s="1"/>
  <c r="AV239" i="1" s="1"/>
  <c r="Z239" i="1" s="1"/>
  <c r="AF239" i="1" s="1"/>
  <c r="AS24" i="1"/>
  <c r="AT24" i="1" s="1"/>
  <c r="AR24" i="1"/>
  <c r="AN73" i="1"/>
  <c r="AO73" i="1"/>
  <c r="AP73" i="1" s="1"/>
  <c r="AR136" i="1"/>
  <c r="AS136" i="1" s="1"/>
  <c r="AT136" i="1" s="1"/>
  <c r="AN86" i="1"/>
  <c r="AO86" i="1"/>
  <c r="AP86" i="1" s="1"/>
  <c r="AR177" i="1"/>
  <c r="AS177" i="1" s="1"/>
  <c r="AT177" i="1" s="1"/>
  <c r="AR13" i="1"/>
  <c r="AS13" i="1" s="1"/>
  <c r="AT13" i="1" s="1"/>
  <c r="AO62" i="1"/>
  <c r="AP62" i="1" s="1"/>
  <c r="AN62" i="1"/>
  <c r="AN174" i="1"/>
  <c r="AO174" i="1"/>
  <c r="AP174" i="1" s="1"/>
  <c r="AV174" i="1" s="1"/>
  <c r="AV157" i="1"/>
  <c r="AR127" i="1"/>
  <c r="AS127" i="1" s="1"/>
  <c r="AT127" i="1" s="1"/>
  <c r="AR68" i="1"/>
  <c r="AS68" i="1" s="1"/>
  <c r="AT68" i="1" s="1"/>
  <c r="AO152" i="1"/>
  <c r="AP152" i="1" s="1"/>
  <c r="AN152" i="1"/>
  <c r="AR19" i="1"/>
  <c r="AS19" i="1" s="1"/>
  <c r="AT19" i="1" s="1"/>
  <c r="AO22" i="1"/>
  <c r="AP22" i="1" s="1"/>
  <c r="AN22" i="1"/>
  <c r="AN92" i="1"/>
  <c r="AO92" i="1" s="1"/>
  <c r="AP92" i="1" s="1"/>
  <c r="AV92" i="1" s="1"/>
  <c r="AR34" i="1"/>
  <c r="AS34" i="1" s="1"/>
  <c r="AT34" i="1" s="1"/>
  <c r="AS99" i="1"/>
  <c r="AT99" i="1" s="1"/>
  <c r="AR99" i="1"/>
  <c r="AR70" i="1"/>
  <c r="AS70" i="1"/>
  <c r="AT70" i="1" s="1"/>
  <c r="AV70" i="1" s="1"/>
  <c r="Z70" i="1" s="1"/>
  <c r="AF70" i="1" s="1"/>
  <c r="AO97" i="1"/>
  <c r="AP97" i="1" s="1"/>
  <c r="AN97" i="1"/>
  <c r="AR90" i="1"/>
  <c r="AS90" i="1" s="1"/>
  <c r="AT90" i="1" s="1"/>
  <c r="AO52" i="1"/>
  <c r="AP52" i="1" s="1"/>
  <c r="AN52" i="1"/>
  <c r="AR268" i="1"/>
  <c r="AS268" i="1" s="1"/>
  <c r="AT268" i="1" s="1"/>
  <c r="AN142" i="1"/>
  <c r="AO142" i="1"/>
  <c r="AP142" i="1" s="1"/>
  <c r="AS260" i="1"/>
  <c r="AT260" i="1" s="1"/>
  <c r="AR260" i="1"/>
  <c r="AO67" i="1"/>
  <c r="AP67" i="1" s="1"/>
  <c r="AN67" i="1"/>
  <c r="AS158" i="1"/>
  <c r="AT158" i="1" s="1"/>
  <c r="AV158" i="1" s="1"/>
  <c r="AR158" i="1"/>
  <c r="AO72" i="1"/>
  <c r="AP72" i="1" s="1"/>
  <c r="AN72" i="1"/>
  <c r="AS83" i="1"/>
  <c r="AT83" i="1" s="1"/>
  <c r="AR83" i="1"/>
  <c r="AS32" i="1"/>
  <c r="AT32" i="1" s="1"/>
  <c r="AR32" i="1"/>
  <c r="AN49" i="1"/>
  <c r="AO49" i="1"/>
  <c r="AP49" i="1" s="1"/>
  <c r="AR46" i="1"/>
  <c r="AS46" i="1"/>
  <c r="AT46" i="1" s="1"/>
  <c r="AO156" i="1"/>
  <c r="AP156" i="1" s="1"/>
  <c r="AV156" i="1" s="1"/>
  <c r="AN156" i="1"/>
  <c r="AR199" i="1"/>
  <c r="AS199" i="1"/>
  <c r="AT199" i="1" s="1"/>
  <c r="AV199" i="1" s="1"/>
  <c r="AN182" i="1"/>
  <c r="AO182" i="1"/>
  <c r="AP182" i="1" s="1"/>
  <c r="AR9" i="1"/>
  <c r="AS9" i="1"/>
  <c r="AT9" i="1" s="1"/>
  <c r="AR85" i="1"/>
  <c r="AS85" i="1"/>
  <c r="AT85" i="1" s="1"/>
  <c r="AS21" i="1"/>
  <c r="AT21" i="1" s="1"/>
  <c r="AV21" i="1" s="1"/>
  <c r="AR21" i="1"/>
  <c r="AO133" i="1"/>
  <c r="AP133" i="1" s="1"/>
  <c r="AN133" i="1"/>
  <c r="AR256" i="1"/>
  <c r="AS256" i="1"/>
  <c r="AT256" i="1" s="1"/>
  <c r="AO209" i="1"/>
  <c r="AP209" i="1" s="1"/>
  <c r="AN209" i="1"/>
  <c r="AV91" i="1"/>
  <c r="Z91" i="1" s="1"/>
  <c r="AF91" i="1" s="1"/>
  <c r="AO42" i="1"/>
  <c r="AP42" i="1" s="1"/>
  <c r="AN42" i="1"/>
  <c r="AS22" i="1"/>
  <c r="AT22" i="1" s="1"/>
  <c r="AR22" i="1"/>
  <c r="AV236" i="1"/>
  <c r="Z236" i="1" s="1"/>
  <c r="AF236" i="1" s="1"/>
  <c r="AN124" i="1"/>
  <c r="AO124" i="1"/>
  <c r="AP124" i="1" s="1"/>
  <c r="AV124" i="1" s="1"/>
  <c r="Z124" i="1" s="1"/>
  <c r="AF124" i="1" s="1"/>
  <c r="AR97" i="1"/>
  <c r="AS97" i="1" s="1"/>
  <c r="AT97" i="1" s="1"/>
  <c r="AR52" i="1"/>
  <c r="AS52" i="1" s="1"/>
  <c r="AT52" i="1" s="1"/>
  <c r="AS167" i="1"/>
  <c r="AT167" i="1" s="1"/>
  <c r="AR167" i="1"/>
  <c r="AR142" i="1"/>
  <c r="AS142" i="1" s="1"/>
  <c r="AT142" i="1" s="1"/>
  <c r="AR33" i="1"/>
  <c r="AS33" i="1" s="1"/>
  <c r="AT33" i="1" s="1"/>
  <c r="AS67" i="1"/>
  <c r="AT67" i="1" s="1"/>
  <c r="AR67" i="1"/>
  <c r="AN77" i="1"/>
  <c r="AO77" i="1"/>
  <c r="AP77" i="1" s="1"/>
  <c r="AR72" i="1"/>
  <c r="AS72" i="1" s="1"/>
  <c r="AT72" i="1" s="1"/>
  <c r="AN41" i="1"/>
  <c r="AO41" i="1" s="1"/>
  <c r="AP41" i="1" s="1"/>
  <c r="AN215" i="1"/>
  <c r="AO215" i="1"/>
  <c r="AP215" i="1" s="1"/>
  <c r="AN38" i="1"/>
  <c r="AO38" i="1" s="1"/>
  <c r="AP38" i="1" s="1"/>
  <c r="AR165" i="1"/>
  <c r="AS165" i="1" s="1"/>
  <c r="AT165" i="1" s="1"/>
  <c r="AR96" i="1"/>
  <c r="AS96" i="1" s="1"/>
  <c r="AT96" i="1" s="1"/>
  <c r="AO40" i="1"/>
  <c r="AP40" i="1" s="1"/>
  <c r="AV40" i="1" s="1"/>
  <c r="Z40" i="1" s="1"/>
  <c r="AF40" i="1" s="1"/>
  <c r="AN40" i="1"/>
  <c r="AO37" i="1"/>
  <c r="AP37" i="1" s="1"/>
  <c r="AN37" i="1"/>
  <c r="AN229" i="1"/>
  <c r="AO229" i="1"/>
  <c r="AP229" i="1" s="1"/>
  <c r="AV252" i="1"/>
  <c r="Z252" i="1" s="1"/>
  <c r="AF252" i="1" s="1"/>
  <c r="AS44" i="1"/>
  <c r="AT44" i="1" s="1"/>
  <c r="AR44" i="1"/>
  <c r="AR18" i="1"/>
  <c r="AS18" i="1" s="1"/>
  <c r="AT18" i="1" s="1"/>
  <c r="AS182" i="1"/>
  <c r="AT182" i="1" s="1"/>
  <c r="AR182" i="1"/>
  <c r="AN270" i="1"/>
  <c r="AO270" i="1"/>
  <c r="AP270" i="1" s="1"/>
  <c r="AO88" i="1"/>
  <c r="AP88" i="1" s="1"/>
  <c r="AN88" i="1"/>
  <c r="AS56" i="1"/>
  <c r="AT56" i="1" s="1"/>
  <c r="AR56" i="1"/>
  <c r="AS81" i="1"/>
  <c r="AT81" i="1" s="1"/>
  <c r="AR81" i="1"/>
  <c r="AR45" i="1"/>
  <c r="AS45" i="1"/>
  <c r="AT45" i="1" s="1"/>
  <c r="AN175" i="1"/>
  <c r="AO175" i="1"/>
  <c r="AP175" i="1" s="1"/>
  <c r="AV175" i="1" s="1"/>
  <c r="Z175" i="1" s="1"/>
  <c r="AF175" i="1" s="1"/>
  <c r="AO136" i="1"/>
  <c r="AP136" i="1" s="1"/>
  <c r="AN136" i="1"/>
  <c r="AR129" i="1"/>
  <c r="AS129" i="1" s="1"/>
  <c r="AT129" i="1" s="1"/>
  <c r="AS133" i="1"/>
  <c r="AT133" i="1" s="1"/>
  <c r="AR133" i="1"/>
  <c r="AO18" i="1"/>
  <c r="AP18" i="1" s="1"/>
  <c r="AN18" i="1"/>
  <c r="AO247" i="1"/>
  <c r="AP247" i="1" s="1"/>
  <c r="AV247" i="1" s="1"/>
  <c r="Z247" i="1" s="1"/>
  <c r="AF247" i="1" s="1"/>
  <c r="AN247" i="1"/>
  <c r="AS270" i="1"/>
  <c r="AT270" i="1" s="1"/>
  <c r="AR270" i="1"/>
  <c r="AR125" i="1"/>
  <c r="AS125" i="1" s="1"/>
  <c r="AT125" i="1" s="1"/>
  <c r="AS172" i="1"/>
  <c r="AT172" i="1" s="1"/>
  <c r="AR172" i="1"/>
  <c r="AR209" i="1"/>
  <c r="AS209" i="1" s="1"/>
  <c r="AT209" i="1" s="1"/>
  <c r="AV210" i="1"/>
  <c r="Z210" i="1" s="1"/>
  <c r="AF210" i="1" s="1"/>
  <c r="AS42" i="1"/>
  <c r="AT42" i="1" s="1"/>
  <c r="AV42" i="1" s="1"/>
  <c r="AR42" i="1"/>
  <c r="AO161" i="1"/>
  <c r="AP161" i="1" s="1"/>
  <c r="AV161" i="1" s="1"/>
  <c r="AN161" i="1"/>
  <c r="AR152" i="1"/>
  <c r="AS152" i="1" s="1"/>
  <c r="AT152" i="1" s="1"/>
  <c r="AS276" i="1"/>
  <c r="AT276" i="1" s="1"/>
  <c r="AV276" i="1" s="1"/>
  <c r="Z276" i="1" s="1"/>
  <c r="AF276" i="1" s="1"/>
  <c r="AR276" i="1"/>
  <c r="AO74" i="1"/>
  <c r="AP74" i="1" s="1"/>
  <c r="AN74" i="1"/>
  <c r="AR141" i="1"/>
  <c r="AS141" i="1" s="1"/>
  <c r="AT141" i="1" s="1"/>
  <c r="AN128" i="1"/>
  <c r="AO128" i="1"/>
  <c r="AP128" i="1" s="1"/>
  <c r="AV128" i="1" s="1"/>
  <c r="Z128" i="1" s="1"/>
  <c r="AF128" i="1" s="1"/>
  <c r="AS197" i="1"/>
  <c r="AT197" i="1" s="1"/>
  <c r="AR197" i="1"/>
  <c r="AO84" i="1"/>
  <c r="AP84" i="1" s="1"/>
  <c r="AV84" i="1" s="1"/>
  <c r="Z84" i="1" s="1"/>
  <c r="AF84" i="1" s="1"/>
  <c r="AN84" i="1"/>
  <c r="AO149" i="1"/>
  <c r="AP149" i="1" s="1"/>
  <c r="AN149" i="1"/>
  <c r="AS50" i="1"/>
  <c r="AT50" i="1" s="1"/>
  <c r="AR50" i="1"/>
  <c r="AO48" i="1"/>
  <c r="AP48" i="1" s="1"/>
  <c r="AN48" i="1"/>
  <c r="AN65" i="1"/>
  <c r="AO65" i="1"/>
  <c r="AP65" i="1" s="1"/>
  <c r="AO28" i="1"/>
  <c r="AP28" i="1" s="1"/>
  <c r="AN28" i="1"/>
  <c r="AO189" i="1"/>
  <c r="AP189" i="1" s="1"/>
  <c r="AN189" i="1"/>
  <c r="AO160" i="1"/>
  <c r="AP160" i="1" s="1"/>
  <c r="AV160" i="1" s="1"/>
  <c r="AN160" i="1"/>
  <c r="AN134" i="1"/>
  <c r="AO134" i="1"/>
  <c r="AP134" i="1" s="1"/>
  <c r="AV134" i="1" s="1"/>
  <c r="AO54" i="1"/>
  <c r="AP54" i="1" s="1"/>
  <c r="AN54" i="1"/>
  <c r="AN29" i="1"/>
  <c r="AO29" i="1" s="1"/>
  <c r="AP29" i="1" s="1"/>
  <c r="AR41" i="1"/>
  <c r="AS41" i="1"/>
  <c r="AT41" i="1" s="1"/>
  <c r="AN221" i="1"/>
  <c r="AO221" i="1"/>
  <c r="AP221" i="1" s="1"/>
  <c r="AR215" i="1"/>
  <c r="AS215" i="1" s="1"/>
  <c r="AT215" i="1" s="1"/>
  <c r="AS38" i="1"/>
  <c r="AT38" i="1" s="1"/>
  <c r="AR38" i="1"/>
  <c r="Z169" i="1"/>
  <c r="AF169" i="1" s="1"/>
  <c r="Z148" i="1"/>
  <c r="AF148" i="1" s="1"/>
  <c r="Z251" i="1"/>
  <c r="AF251" i="1" s="1"/>
  <c r="Z185" i="1"/>
  <c r="AF185" i="1" s="1"/>
  <c r="Z190" i="1"/>
  <c r="AF190" i="1" s="1"/>
  <c r="Z122" i="1"/>
  <c r="AF122" i="1" s="1"/>
  <c r="Z211" i="1"/>
  <c r="AF211" i="1" s="1"/>
  <c r="Z102" i="1"/>
  <c r="AF102" i="1" s="1"/>
  <c r="Z290" i="1"/>
  <c r="AF290" i="1" s="1"/>
  <c r="Z201" i="1"/>
  <c r="AF201" i="1" s="1"/>
  <c r="Z203" i="1"/>
  <c r="AF203" i="1" s="1"/>
  <c r="AF7" i="1"/>
  <c r="Z178" i="1"/>
  <c r="AF178" i="1" s="1"/>
  <c r="Z100" i="1"/>
  <c r="AF100" i="1" s="1"/>
  <c r="Z279" i="1"/>
  <c r="AF279" i="1" s="1"/>
  <c r="Q89" i="1"/>
  <c r="Q92" i="1"/>
  <c r="Q93" i="1"/>
  <c r="Q94" i="1"/>
  <c r="Q95" i="1"/>
  <c r="Q97" i="1"/>
  <c r="Q100" i="1"/>
  <c r="Q101" i="1"/>
  <c r="Q102" i="1"/>
  <c r="Q103" i="1"/>
  <c r="Q105" i="1"/>
  <c r="Q108" i="1"/>
  <c r="Q109" i="1"/>
  <c r="Q110" i="1"/>
  <c r="Q111" i="1"/>
  <c r="Q113" i="1"/>
  <c r="Q116" i="1"/>
  <c r="Q117" i="1"/>
  <c r="Q118" i="1"/>
  <c r="Q119" i="1"/>
  <c r="Q121" i="1"/>
  <c r="Q124" i="1"/>
  <c r="Q125" i="1"/>
  <c r="Q126" i="1"/>
  <c r="Q127" i="1"/>
  <c r="Q129" i="1"/>
  <c r="Q132" i="1"/>
  <c r="Q133" i="1"/>
  <c r="Q134" i="1"/>
  <c r="Q135" i="1"/>
  <c r="Q137" i="1"/>
  <c r="Q140" i="1"/>
  <c r="Y140" i="1" s="1"/>
  <c r="Q141" i="1"/>
  <c r="Q142" i="1"/>
  <c r="Q143" i="1"/>
  <c r="Q145" i="1"/>
  <c r="Q148" i="1"/>
  <c r="Q149" i="1"/>
  <c r="Q150" i="1"/>
  <c r="Q151" i="1"/>
  <c r="Q153" i="1"/>
  <c r="Q156" i="1"/>
  <c r="Q157" i="1"/>
  <c r="Q158" i="1"/>
  <c r="Q159" i="1"/>
  <c r="Q161" i="1"/>
  <c r="Q164" i="1"/>
  <c r="Q165" i="1"/>
  <c r="Q166" i="1"/>
  <c r="Q167" i="1"/>
  <c r="Q169" i="1"/>
  <c r="Q172" i="1"/>
  <c r="Q173" i="1"/>
  <c r="Q174" i="1"/>
  <c r="Q175" i="1"/>
  <c r="Q177" i="1"/>
  <c r="Q180" i="1"/>
  <c r="Q181" i="1"/>
  <c r="Y181" i="1" s="1"/>
  <c r="Q182" i="1"/>
  <c r="Q183" i="1"/>
  <c r="Q185" i="1"/>
  <c r="Q188" i="1"/>
  <c r="Q189" i="1"/>
  <c r="Q190" i="1"/>
  <c r="Q191" i="1"/>
  <c r="Q193" i="1"/>
  <c r="Q196" i="1"/>
  <c r="Q197" i="1"/>
  <c r="Q198" i="1"/>
  <c r="Q199" i="1"/>
  <c r="Q201" i="1"/>
  <c r="Q204" i="1"/>
  <c r="Q205" i="1"/>
  <c r="Q206" i="1"/>
  <c r="Q207" i="1"/>
  <c r="Q209" i="1"/>
  <c r="Q212" i="1"/>
  <c r="Q213" i="1"/>
  <c r="Q214" i="1"/>
  <c r="Q215" i="1"/>
  <c r="Q217" i="1"/>
  <c r="Q220" i="1"/>
  <c r="Q221" i="1"/>
  <c r="Q222" i="1"/>
  <c r="Q223" i="1"/>
  <c r="Q225" i="1"/>
  <c r="Q228" i="1"/>
  <c r="Q229" i="1"/>
  <c r="Q230" i="1"/>
  <c r="Q231" i="1"/>
  <c r="Q233" i="1"/>
  <c r="Q236" i="1"/>
  <c r="Q237" i="1"/>
  <c r="Q238" i="1"/>
  <c r="Q239" i="1"/>
  <c r="Q241" i="1"/>
  <c r="Q244" i="1"/>
  <c r="Q245" i="1"/>
  <c r="Q246" i="1"/>
  <c r="Q247" i="1"/>
  <c r="Q249" i="1"/>
  <c r="Q252" i="1"/>
  <c r="Q253" i="1"/>
  <c r="Q254" i="1"/>
  <c r="Q256" i="1"/>
  <c r="Q259" i="1"/>
  <c r="Y259" i="1" s="1"/>
  <c r="Q260" i="1"/>
  <c r="Q261" i="1"/>
  <c r="Q262" i="1"/>
  <c r="Q264" i="1"/>
  <c r="Q267" i="1"/>
  <c r="Q268" i="1"/>
  <c r="Q269" i="1"/>
  <c r="Q270" i="1"/>
  <c r="Q272" i="1"/>
  <c r="Q275" i="1"/>
  <c r="Q276" i="1"/>
  <c r="Q277" i="1"/>
  <c r="Q278" i="1"/>
  <c r="Q280" i="1"/>
  <c r="Q283" i="1"/>
  <c r="Q284" i="1"/>
  <c r="Q285" i="1"/>
  <c r="Q286" i="1"/>
  <c r="Q288" i="1"/>
  <c r="Q291" i="1"/>
  <c r="AV129" i="1" l="1"/>
  <c r="AV77" i="1"/>
  <c r="AV177" i="1"/>
  <c r="Z177" i="1" s="1"/>
  <c r="AF177" i="1" s="1"/>
  <c r="AH177" i="1" s="1"/>
  <c r="AV94" i="1"/>
  <c r="AV225" i="1"/>
  <c r="Z225" i="1" s="1"/>
  <c r="AF225" i="1" s="1"/>
  <c r="AH225" i="1" s="1"/>
  <c r="AV189" i="1"/>
  <c r="Z189" i="1" s="1"/>
  <c r="AF189" i="1" s="1"/>
  <c r="AH189" i="1" s="1"/>
  <c r="AV166" i="1"/>
  <c r="Z166" i="1" s="1"/>
  <c r="AF166" i="1" s="1"/>
  <c r="AH166" i="1" s="1"/>
  <c r="AV254" i="1"/>
  <c r="Z254" i="1" s="1"/>
  <c r="AF254" i="1" s="1"/>
  <c r="AH254" i="1" s="1"/>
  <c r="AV73" i="1"/>
  <c r="Z73" i="1" s="1"/>
  <c r="AF73" i="1" s="1"/>
  <c r="AH73" i="1" s="1"/>
  <c r="AV165" i="1"/>
  <c r="Z165" i="1" s="1"/>
  <c r="AF165" i="1" s="1"/>
  <c r="AH165" i="1" s="1"/>
  <c r="AV241" i="1"/>
  <c r="Z241" i="1" s="1"/>
  <c r="AF241" i="1" s="1"/>
  <c r="AH241" i="1" s="1"/>
  <c r="AV60" i="1"/>
  <c r="Z60" i="1" s="1"/>
  <c r="AF60" i="1" s="1"/>
  <c r="AH60" i="1" s="1"/>
  <c r="AV18" i="1"/>
  <c r="Z18" i="1" s="1"/>
  <c r="AF18" i="1" s="1"/>
  <c r="AH18" i="1" s="1"/>
  <c r="AV215" i="1"/>
  <c r="Z215" i="1" s="1"/>
  <c r="AF215" i="1" s="1"/>
  <c r="AH215" i="1" s="1"/>
  <c r="AV81" i="1"/>
  <c r="Z81" i="1" s="1"/>
  <c r="AF81" i="1" s="1"/>
  <c r="AH81" i="1" s="1"/>
  <c r="AV41" i="1"/>
  <c r="Z41" i="1" s="1"/>
  <c r="AF41" i="1" s="1"/>
  <c r="AH41" i="1" s="1"/>
  <c r="AV13" i="1"/>
  <c r="Z13" i="1" s="1"/>
  <c r="AF13" i="1" s="1"/>
  <c r="AH13" i="1" s="1"/>
  <c r="AV34" i="1"/>
  <c r="Z34" i="1" s="1"/>
  <c r="AF34" i="1" s="1"/>
  <c r="AH34" i="1" s="1"/>
  <c r="AV260" i="1"/>
  <c r="Z260" i="1" s="1"/>
  <c r="AF260" i="1" s="1"/>
  <c r="AH260" i="1" s="1"/>
  <c r="AV97" i="1"/>
  <c r="Z97" i="1" s="1"/>
  <c r="AF97" i="1" s="1"/>
  <c r="AH97" i="1" s="1"/>
  <c r="AV89" i="1"/>
  <c r="Z89" i="1" s="1"/>
  <c r="AF89" i="1" s="1"/>
  <c r="AH89" i="1" s="1"/>
  <c r="AV10" i="1"/>
  <c r="Z10" i="1" s="1"/>
  <c r="AF10" i="1" s="1"/>
  <c r="AH10" i="1" s="1"/>
  <c r="AV221" i="1"/>
  <c r="Z221" i="1" s="1"/>
  <c r="AF221" i="1" s="1"/>
  <c r="AH221" i="1" s="1"/>
  <c r="AV32" i="1"/>
  <c r="Z32" i="1" s="1"/>
  <c r="AF32" i="1" s="1"/>
  <c r="AH32" i="1" s="1"/>
  <c r="AV65" i="1"/>
  <c r="Z65" i="1" s="1"/>
  <c r="AF65" i="1" s="1"/>
  <c r="AH65" i="1" s="1"/>
  <c r="AV50" i="1"/>
  <c r="Z50" i="1" s="1"/>
  <c r="AF50" i="1" s="1"/>
  <c r="AH50" i="1" s="1"/>
  <c r="AV25" i="1"/>
  <c r="Z25" i="1" s="1"/>
  <c r="AF25" i="1" s="1"/>
  <c r="AH25" i="1" s="1"/>
  <c r="AV145" i="1"/>
  <c r="Z145" i="1" s="1"/>
  <c r="AF145" i="1" s="1"/>
  <c r="AH145" i="1" s="1"/>
  <c r="AV167" i="1"/>
  <c r="Z167" i="1" s="1"/>
  <c r="AF167" i="1" s="1"/>
  <c r="AH167" i="1" s="1"/>
  <c r="AV237" i="1"/>
  <c r="Z237" i="1" s="1"/>
  <c r="AF237" i="1" s="1"/>
  <c r="AH237" i="1" s="1"/>
  <c r="AV197" i="1"/>
  <c r="Z197" i="1" s="1"/>
  <c r="AF197" i="1" s="1"/>
  <c r="AH197" i="1" s="1"/>
  <c r="AV93" i="1"/>
  <c r="Z93" i="1" s="1"/>
  <c r="AF93" i="1" s="1"/>
  <c r="AH93" i="1" s="1"/>
  <c r="AV38" i="1"/>
  <c r="Z38" i="1" s="1"/>
  <c r="AF38" i="1" s="1"/>
  <c r="AH38" i="1" s="1"/>
  <c r="AV36" i="1"/>
  <c r="Z36" i="1" s="1"/>
  <c r="AF36" i="1" s="1"/>
  <c r="AH36" i="1" s="1"/>
  <c r="AV24" i="1"/>
  <c r="Z24" i="1" s="1"/>
  <c r="AF24" i="1" s="1"/>
  <c r="AH24" i="1" s="1"/>
  <c r="AV46" i="1"/>
  <c r="Z46" i="1" s="1"/>
  <c r="AF46" i="1" s="1"/>
  <c r="AH46" i="1" s="1"/>
  <c r="AV144" i="1"/>
  <c r="Z144" i="1" s="1"/>
  <c r="AF144" i="1" s="1"/>
  <c r="AH144" i="1" s="1"/>
  <c r="AV64" i="1"/>
  <c r="Z64" i="1" s="1"/>
  <c r="AF64" i="1" s="1"/>
  <c r="AH64" i="1" s="1"/>
  <c r="AV173" i="1"/>
  <c r="Z173" i="1" s="1"/>
  <c r="AF173" i="1" s="1"/>
  <c r="AH173" i="1" s="1"/>
  <c r="AV9" i="1"/>
  <c r="Z9" i="1" s="1"/>
  <c r="AF9" i="1" s="1"/>
  <c r="AH9" i="1" s="1"/>
  <c r="AV12" i="1"/>
  <c r="Z12" i="1" s="1"/>
  <c r="AF12" i="1" s="1"/>
  <c r="AH12" i="1" s="1"/>
  <c r="AV262" i="1"/>
  <c r="Z262" i="1" s="1"/>
  <c r="AF262" i="1" s="1"/>
  <c r="AH262" i="1" s="1"/>
  <c r="AV37" i="1"/>
  <c r="Z37" i="1" s="1"/>
  <c r="AF37" i="1" s="1"/>
  <c r="AH37" i="1" s="1"/>
  <c r="AV231" i="1"/>
  <c r="Z231" i="1" s="1"/>
  <c r="AF231" i="1" s="1"/>
  <c r="AH231" i="1" s="1"/>
  <c r="AV209" i="1"/>
  <c r="Z209" i="1" s="1"/>
  <c r="AF209" i="1" s="1"/>
  <c r="AH209" i="1" s="1"/>
  <c r="AV29" i="1"/>
  <c r="Z29" i="1" s="1"/>
  <c r="AF29" i="1" s="1"/>
  <c r="AH29" i="1" s="1"/>
  <c r="AV152" i="1"/>
  <c r="Z152" i="1" s="1"/>
  <c r="AF152" i="1" s="1"/>
  <c r="AH152" i="1" s="1"/>
  <c r="AV83" i="1"/>
  <c r="Z83" i="1" s="1"/>
  <c r="AF83" i="1" s="1"/>
  <c r="AH83" i="1" s="1"/>
  <c r="AV99" i="1"/>
  <c r="Z99" i="1" s="1"/>
  <c r="AF99" i="1" s="1"/>
  <c r="AH99" i="1" s="1"/>
  <c r="AV26" i="1"/>
  <c r="Z26" i="1" s="1"/>
  <c r="AF26" i="1" s="1"/>
  <c r="AH26" i="1" s="1"/>
  <c r="AV68" i="1"/>
  <c r="Z68" i="1" s="1"/>
  <c r="AF68" i="1" s="1"/>
  <c r="AH68" i="1" s="1"/>
  <c r="AV57" i="1"/>
  <c r="Z57" i="1" s="1"/>
  <c r="AF57" i="1" s="1"/>
  <c r="AH57" i="1" s="1"/>
  <c r="AV245" i="1"/>
  <c r="Z245" i="1" s="1"/>
  <c r="AF245" i="1" s="1"/>
  <c r="AH245" i="1" s="1"/>
  <c r="AV142" i="1"/>
  <c r="Z142" i="1" s="1"/>
  <c r="AF142" i="1" s="1"/>
  <c r="AH142" i="1" s="1"/>
  <c r="AV22" i="1"/>
  <c r="Z22" i="1" s="1"/>
  <c r="AF22" i="1" s="1"/>
  <c r="AH22" i="1" s="1"/>
  <c r="AV19" i="1"/>
  <c r="Z19" i="1" s="1"/>
  <c r="AF19" i="1" s="1"/>
  <c r="AH19" i="1" s="1"/>
  <c r="AV205" i="1"/>
  <c r="Z205" i="1" s="1"/>
  <c r="AF205" i="1" s="1"/>
  <c r="AH205" i="1" s="1"/>
  <c r="AV127" i="1"/>
  <c r="Z127" i="1" s="1"/>
  <c r="AF127" i="1" s="1"/>
  <c r="AH127" i="1" s="1"/>
  <c r="AV125" i="1"/>
  <c r="Z125" i="1" s="1"/>
  <c r="AF125" i="1" s="1"/>
  <c r="AH125" i="1" s="1"/>
  <c r="AV270" i="1"/>
  <c r="Z270" i="1" s="1"/>
  <c r="AF270" i="1" s="1"/>
  <c r="AH270" i="1" s="1"/>
  <c r="AV182" i="1"/>
  <c r="AV49" i="1"/>
  <c r="Z49" i="1" s="1"/>
  <c r="AF49" i="1" s="1"/>
  <c r="AH49" i="1" s="1"/>
  <c r="AV149" i="1"/>
  <c r="Z149" i="1" s="1"/>
  <c r="AF149" i="1" s="1"/>
  <c r="AH149" i="1" s="1"/>
  <c r="AV105" i="1"/>
  <c r="Z105" i="1" s="1"/>
  <c r="AF105" i="1" s="1"/>
  <c r="AH105" i="1" s="1"/>
  <c r="AV101" i="1"/>
  <c r="Z101" i="1" s="1"/>
  <c r="AF101" i="1" s="1"/>
  <c r="AH101" i="1" s="1"/>
  <c r="AV54" i="1"/>
  <c r="Z54" i="1" s="1"/>
  <c r="AF54" i="1" s="1"/>
  <c r="AH54" i="1" s="1"/>
  <c r="AV52" i="1"/>
  <c r="Z52" i="1" s="1"/>
  <c r="AF52" i="1" s="1"/>
  <c r="AH52" i="1" s="1"/>
  <c r="AV133" i="1"/>
  <c r="Z133" i="1" s="1"/>
  <c r="AF133" i="1" s="1"/>
  <c r="AH133" i="1" s="1"/>
  <c r="AV229" i="1"/>
  <c r="Z229" i="1" s="1"/>
  <c r="AF229" i="1" s="1"/>
  <c r="AH229" i="1" s="1"/>
  <c r="AV76" i="1"/>
  <c r="Z76" i="1" s="1"/>
  <c r="AF76" i="1" s="1"/>
  <c r="AH76" i="1" s="1"/>
  <c r="AV85" i="1"/>
  <c r="Z85" i="1" s="1"/>
  <c r="AF85" i="1" s="1"/>
  <c r="AH85" i="1" s="1"/>
  <c r="AV56" i="1"/>
  <c r="Z56" i="1" s="1"/>
  <c r="AF56" i="1" s="1"/>
  <c r="AH56" i="1" s="1"/>
  <c r="AV28" i="1"/>
  <c r="Z28" i="1" s="1"/>
  <c r="AF28" i="1" s="1"/>
  <c r="AH28" i="1" s="1"/>
  <c r="AV207" i="1"/>
  <c r="Z207" i="1" s="1"/>
  <c r="AF207" i="1" s="1"/>
  <c r="AH207" i="1" s="1"/>
  <c r="AV90" i="1"/>
  <c r="Z90" i="1" s="1"/>
  <c r="AF90" i="1" s="1"/>
  <c r="AH90" i="1" s="1"/>
  <c r="AV33" i="1"/>
  <c r="Z33" i="1" s="1"/>
  <c r="AF33" i="1" s="1"/>
  <c r="AH33" i="1" s="1"/>
  <c r="AU140" i="1"/>
  <c r="AQ140" i="1"/>
  <c r="AL140" i="1"/>
  <c r="AM140" i="1"/>
  <c r="AV78" i="1"/>
  <c r="Z78" i="1" s="1"/>
  <c r="AF78" i="1" s="1"/>
  <c r="AH78" i="1" s="1"/>
  <c r="AV88" i="1"/>
  <c r="Z88" i="1" s="1"/>
  <c r="AF88" i="1" s="1"/>
  <c r="AH88" i="1" s="1"/>
  <c r="AV44" i="1"/>
  <c r="Z44" i="1" s="1"/>
  <c r="AF44" i="1" s="1"/>
  <c r="AH44" i="1" s="1"/>
  <c r="AV67" i="1"/>
  <c r="Z67" i="1" s="1"/>
  <c r="AF67" i="1" s="1"/>
  <c r="AH67" i="1" s="1"/>
  <c r="AV268" i="1"/>
  <c r="Z268" i="1" s="1"/>
  <c r="AF268" i="1" s="1"/>
  <c r="AH268" i="1" s="1"/>
  <c r="AV278" i="1"/>
  <c r="Z278" i="1" s="1"/>
  <c r="AF278" i="1" s="1"/>
  <c r="AH278" i="1" s="1"/>
  <c r="AV284" i="1"/>
  <c r="Z284" i="1" s="1"/>
  <c r="AF284" i="1" s="1"/>
  <c r="AH284" i="1" s="1"/>
  <c r="AV256" i="1"/>
  <c r="Z256" i="1" s="1"/>
  <c r="AF256" i="1" s="1"/>
  <c r="AH256" i="1" s="1"/>
  <c r="AV86" i="1"/>
  <c r="Z86" i="1" s="1"/>
  <c r="AF86" i="1" s="1"/>
  <c r="AH86" i="1" s="1"/>
  <c r="AV45" i="1"/>
  <c r="Z45" i="1" s="1"/>
  <c r="AF45" i="1" s="1"/>
  <c r="AH45" i="1" s="1"/>
  <c r="AV72" i="1"/>
  <c r="Z72" i="1" s="1"/>
  <c r="AF72" i="1" s="1"/>
  <c r="AH72" i="1" s="1"/>
  <c r="AV172" i="1"/>
  <c r="Z172" i="1" s="1"/>
  <c r="AF172" i="1" s="1"/>
  <c r="AH172" i="1" s="1"/>
  <c r="AV62" i="1"/>
  <c r="Z62" i="1" s="1"/>
  <c r="AF62" i="1" s="1"/>
  <c r="AH62" i="1" s="1"/>
  <c r="AV272" i="1"/>
  <c r="Z272" i="1" s="1"/>
  <c r="AF272" i="1" s="1"/>
  <c r="AH272" i="1" s="1"/>
  <c r="AV51" i="1"/>
  <c r="Z51" i="1" s="1"/>
  <c r="AF51" i="1" s="1"/>
  <c r="AH51" i="1" s="1"/>
  <c r="AV141" i="1"/>
  <c r="Z141" i="1" s="1"/>
  <c r="AF141" i="1" s="1"/>
  <c r="AH141" i="1" s="1"/>
  <c r="AM259" i="1"/>
  <c r="AL259" i="1"/>
  <c r="AU259" i="1"/>
  <c r="AQ259" i="1"/>
  <c r="AQ181" i="1"/>
  <c r="AU181" i="1"/>
  <c r="AL181" i="1"/>
  <c r="AM181" i="1"/>
  <c r="AN181" i="1" s="1"/>
  <c r="AO181" i="1" s="1"/>
  <c r="AP181" i="1" s="1"/>
  <c r="AV48" i="1"/>
  <c r="Z48" i="1" s="1"/>
  <c r="AF48" i="1" s="1"/>
  <c r="AH48" i="1" s="1"/>
  <c r="AV74" i="1"/>
  <c r="Z74" i="1" s="1"/>
  <c r="AF74" i="1" s="1"/>
  <c r="AH74" i="1" s="1"/>
  <c r="AV136" i="1"/>
  <c r="Z136" i="1" s="1"/>
  <c r="AF136" i="1" s="1"/>
  <c r="AH136" i="1" s="1"/>
  <c r="AV80" i="1"/>
  <c r="Z80" i="1" s="1"/>
  <c r="AF80" i="1" s="1"/>
  <c r="AH80" i="1" s="1"/>
  <c r="AV96" i="1"/>
  <c r="Z96" i="1" s="1"/>
  <c r="AF96" i="1" s="1"/>
  <c r="AH96" i="1" s="1"/>
  <c r="Z61" i="1"/>
  <c r="AF61" i="1" s="1"/>
  <c r="AH61" i="1" s="1"/>
  <c r="Z223" i="1"/>
  <c r="AF223" i="1" s="1"/>
  <c r="AH223" i="1" s="1"/>
  <c r="Z17" i="1"/>
  <c r="AF17" i="1" s="1"/>
  <c r="AH17" i="1" s="1"/>
  <c r="Z92" i="1"/>
  <c r="AF92" i="1" s="1"/>
  <c r="AH92" i="1" s="1"/>
  <c r="Z161" i="1"/>
  <c r="AF161" i="1" s="1"/>
  <c r="AH161" i="1" s="1"/>
  <c r="Z53" i="1"/>
  <c r="AF53" i="1" s="1"/>
  <c r="AH53" i="1" s="1"/>
  <c r="Z94" i="1"/>
  <c r="AF94" i="1" s="1"/>
  <c r="AH94" i="1" s="1"/>
  <c r="Z182" i="1"/>
  <c r="AF182" i="1" s="1"/>
  <c r="AH182" i="1" s="1"/>
  <c r="Z21" i="1"/>
  <c r="AF21" i="1" s="1"/>
  <c r="AH21" i="1" s="1"/>
  <c r="Z126" i="1"/>
  <c r="AF126" i="1" s="1"/>
  <c r="AH126" i="1" s="1"/>
  <c r="Z213" i="1"/>
  <c r="AF213" i="1" s="1"/>
  <c r="AH213" i="1" s="1"/>
  <c r="Z174" i="1"/>
  <c r="AF174" i="1" s="1"/>
  <c r="AH174" i="1" s="1"/>
  <c r="Z158" i="1"/>
  <c r="AF158" i="1" s="1"/>
  <c r="AH158" i="1" s="1"/>
  <c r="Z82" i="1"/>
  <c r="AF82" i="1" s="1"/>
  <c r="AH82" i="1" s="1"/>
  <c r="Z134" i="1"/>
  <c r="AF134" i="1" s="1"/>
  <c r="AH134" i="1" s="1"/>
  <c r="Z69" i="1"/>
  <c r="AF69" i="1" s="1"/>
  <c r="AH69" i="1" s="1"/>
  <c r="Z129" i="1"/>
  <c r="AF129" i="1" s="1"/>
  <c r="AH129" i="1" s="1"/>
  <c r="Z150" i="1"/>
  <c r="AF150" i="1" s="1"/>
  <c r="AH150" i="1" s="1"/>
  <c r="Z286" i="1"/>
  <c r="AF286" i="1" s="1"/>
  <c r="AH286" i="1" s="1"/>
  <c r="Z160" i="1"/>
  <c r="AF160" i="1" s="1"/>
  <c r="AH160" i="1" s="1"/>
  <c r="Z77" i="1"/>
  <c r="AF77" i="1" s="1"/>
  <c r="AH77" i="1" s="1"/>
  <c r="Z98" i="1"/>
  <c r="AF98" i="1" s="1"/>
  <c r="AH98" i="1" s="1"/>
  <c r="Z42" i="1"/>
  <c r="AF42" i="1" s="1"/>
  <c r="AH42" i="1" s="1"/>
  <c r="Z253" i="1"/>
  <c r="AF253" i="1" s="1"/>
  <c r="AH253" i="1" s="1"/>
  <c r="Z14" i="1"/>
  <c r="AF14" i="1" s="1"/>
  <c r="AH14" i="1" s="1"/>
  <c r="Z156" i="1"/>
  <c r="AF156" i="1" s="1"/>
  <c r="AH156" i="1" s="1"/>
  <c r="Z199" i="1"/>
  <c r="AF199" i="1" s="1"/>
  <c r="AH199" i="1" s="1"/>
  <c r="Z157" i="1"/>
  <c r="AF157" i="1" s="1"/>
  <c r="AH157" i="1" s="1"/>
  <c r="AH216" i="1"/>
  <c r="AH269" i="1"/>
  <c r="AH151" i="1"/>
  <c r="AH249" i="1"/>
  <c r="AH289" i="1"/>
  <c r="AH288" i="1"/>
  <c r="AH153" i="1"/>
  <c r="AH135" i="1"/>
  <c r="AH218" i="1"/>
  <c r="AH234" i="1"/>
  <c r="AH206" i="1"/>
  <c r="AH66" i="1"/>
  <c r="AH7" i="1"/>
  <c r="AH226" i="1"/>
  <c r="AH169" i="1"/>
  <c r="AH146" i="1"/>
  <c r="AH210" i="1"/>
  <c r="AH198" i="1"/>
  <c r="AH130" i="1"/>
  <c r="AH222" i="1"/>
  <c r="AH233" i="1"/>
  <c r="AH168" i="1"/>
  <c r="AH16" i="1"/>
  <c r="AH242" i="1"/>
  <c r="AH276" i="1"/>
  <c r="AH281" i="1"/>
  <c r="AH194" i="1"/>
  <c r="AH112" i="1"/>
  <c r="AH128" i="1"/>
  <c r="AH232" i="1"/>
  <c r="AH224" i="1"/>
  <c r="AH71" i="1"/>
  <c r="AH103" i="1"/>
  <c r="AH192" i="1"/>
  <c r="AH87" i="1"/>
  <c r="AH113" i="1"/>
  <c r="AH201" i="1"/>
  <c r="AH287" i="1"/>
  <c r="AH255" i="1"/>
  <c r="AH162" i="1"/>
  <c r="AH273" i="1"/>
  <c r="AH200" i="1"/>
  <c r="AH170" i="1"/>
  <c r="AH265" i="1"/>
  <c r="AH138" i="1"/>
  <c r="AH279" i="1"/>
  <c r="AH122" i="1"/>
  <c r="AH261" i="1"/>
  <c r="AH193" i="1"/>
  <c r="AH31" i="1"/>
  <c r="AH248" i="1"/>
  <c r="AH264" i="1"/>
  <c r="AH154" i="1"/>
  <c r="AH208" i="1"/>
  <c r="AH70" i="1"/>
  <c r="AH23" i="1"/>
  <c r="AH186" i="1"/>
  <c r="AH104" i="1"/>
  <c r="AH217" i="1"/>
  <c r="AH202" i="1"/>
  <c r="AH285" i="1"/>
  <c r="AH271" i="1"/>
  <c r="AH114" i="1"/>
  <c r="AH143" i="1"/>
  <c r="AH121" i="1"/>
  <c r="AH250" i="1"/>
  <c r="AH137" i="1"/>
  <c r="AH236" i="1"/>
  <c r="AH204" i="1"/>
  <c r="AH267" i="1"/>
  <c r="AH43" i="1"/>
  <c r="AH179" i="1"/>
  <c r="AH35" i="1"/>
  <c r="AH290" i="1"/>
  <c r="AH190" i="1"/>
  <c r="AH191" i="1"/>
  <c r="AH228" i="1"/>
  <c r="AH30" i="1"/>
  <c r="AH274" i="1"/>
  <c r="AH116" i="1"/>
  <c r="AH212" i="1"/>
  <c r="AH214" i="1"/>
  <c r="AH107" i="1"/>
  <c r="AH171" i="1"/>
  <c r="AH243" i="1"/>
  <c r="AH123" i="1"/>
  <c r="AH100" i="1"/>
  <c r="AH159" i="1"/>
  <c r="AH147" i="1"/>
  <c r="AH238" i="1"/>
  <c r="AH239" i="1"/>
  <c r="AH275" i="1"/>
  <c r="AH180" i="1"/>
  <c r="AH117" i="1"/>
  <c r="AH59" i="1"/>
  <c r="AH163" i="1"/>
  <c r="AH244" i="1"/>
  <c r="AH203" i="1"/>
  <c r="AH235" i="1"/>
  <c r="AH124" i="1"/>
  <c r="AH187" i="1"/>
  <c r="AH108" i="1"/>
  <c r="AH277" i="1"/>
  <c r="AH47" i="1"/>
  <c r="AH148" i="1"/>
  <c r="AH283" i="1"/>
  <c r="AH11" i="1"/>
  <c r="AH75" i="1"/>
  <c r="AH227" i="1"/>
  <c r="AH247" i="1"/>
  <c r="AH251" i="1"/>
  <c r="AH282" i="1"/>
  <c r="AH20" i="1"/>
  <c r="AH219" i="1"/>
  <c r="AH91" i="1"/>
  <c r="AH84" i="1"/>
  <c r="AH132" i="1"/>
  <c r="AH131" i="1"/>
  <c r="AH230" i="1"/>
  <c r="AH252" i="1"/>
  <c r="AH258" i="1"/>
  <c r="AH175" i="1"/>
  <c r="AH119" i="1"/>
  <c r="AH164" i="1"/>
  <c r="AH63" i="1"/>
  <c r="AH220" i="1"/>
  <c r="AH266" i="1"/>
  <c r="AH109" i="1"/>
  <c r="AH115" i="1"/>
  <c r="AH280" i="1"/>
  <c r="AH15" i="1"/>
  <c r="AH55" i="1"/>
  <c r="AH211" i="1"/>
  <c r="AH39" i="1"/>
  <c r="AH195" i="1"/>
  <c r="AH291" i="1"/>
  <c r="AH155" i="1"/>
  <c r="AH95" i="1"/>
  <c r="AH196" i="1"/>
  <c r="AH188" i="1"/>
  <c r="AH118" i="1"/>
  <c r="AH111" i="1"/>
  <c r="AH102" i="1"/>
  <c r="AH183" i="1"/>
  <c r="AH246" i="1"/>
  <c r="AH110" i="1"/>
  <c r="AH40" i="1"/>
  <c r="AH184" i="1"/>
  <c r="AH263" i="1"/>
  <c r="AH106" i="1"/>
  <c r="AH178" i="1"/>
  <c r="AH79" i="1"/>
  <c r="AH185" i="1"/>
  <c r="AH8" i="1"/>
  <c r="AH120" i="1"/>
  <c r="Q274" i="1"/>
  <c r="Q243" i="1"/>
  <c r="Q227" i="1"/>
  <c r="Q211" i="1"/>
  <c r="Q147" i="1"/>
  <c r="Q123" i="1"/>
  <c r="Q289" i="1"/>
  <c r="Q281" i="1"/>
  <c r="Q273" i="1"/>
  <c r="Q265" i="1"/>
  <c r="Q257" i="1"/>
  <c r="Y257" i="1" s="1"/>
  <c r="Q250" i="1"/>
  <c r="Q242" i="1"/>
  <c r="Q234" i="1"/>
  <c r="Q226" i="1"/>
  <c r="Q218" i="1"/>
  <c r="Q210" i="1"/>
  <c r="Q202" i="1"/>
  <c r="Q194" i="1"/>
  <c r="Q186" i="1"/>
  <c r="Q178" i="1"/>
  <c r="Q170" i="1"/>
  <c r="Q162" i="1"/>
  <c r="Q154" i="1"/>
  <c r="Q146" i="1"/>
  <c r="Q138" i="1"/>
  <c r="Q130" i="1"/>
  <c r="Q122" i="1"/>
  <c r="Q114" i="1"/>
  <c r="Q106" i="1"/>
  <c r="Q98" i="1"/>
  <c r="Q90" i="1"/>
  <c r="Q251" i="1"/>
  <c r="Q219" i="1"/>
  <c r="Q163" i="1"/>
  <c r="Q91" i="1"/>
  <c r="Q266" i="1"/>
  <c r="Q235" i="1"/>
  <c r="Q107" i="1"/>
  <c r="Q171" i="1"/>
  <c r="Q258" i="1"/>
  <c r="Q187" i="1"/>
  <c r="Q155" i="1"/>
  <c r="Q131" i="1"/>
  <c r="Q115" i="1"/>
  <c r="Q139" i="1"/>
  <c r="Y139" i="1" s="1"/>
  <c r="Q287" i="1"/>
  <c r="Q279" i="1"/>
  <c r="Q271" i="1"/>
  <c r="Q263" i="1"/>
  <c r="Q255" i="1"/>
  <c r="Q248" i="1"/>
  <c r="Q240" i="1"/>
  <c r="Y240" i="1" s="1"/>
  <c r="Q232" i="1"/>
  <c r="Q224" i="1"/>
  <c r="Q216" i="1"/>
  <c r="Q208" i="1"/>
  <c r="Q200" i="1"/>
  <c r="Q192" i="1"/>
  <c r="Q184" i="1"/>
  <c r="Q176" i="1"/>
  <c r="Y176" i="1" s="1"/>
  <c r="Q168" i="1"/>
  <c r="Q160" i="1"/>
  <c r="Q152" i="1"/>
  <c r="Q144" i="1"/>
  <c r="Q136" i="1"/>
  <c r="Q128" i="1"/>
  <c r="Q120" i="1"/>
  <c r="Q112" i="1"/>
  <c r="Q104" i="1"/>
  <c r="Q96" i="1"/>
  <c r="Q290" i="1"/>
  <c r="Q282" i="1"/>
  <c r="Q195" i="1"/>
  <c r="Q179" i="1"/>
  <c r="Q99" i="1"/>
  <c r="Q203" i="1"/>
  <c r="AM176" i="1" l="1"/>
  <c r="AL176" i="1"/>
  <c r="AQ176" i="1"/>
  <c r="AR176" i="1" s="1"/>
  <c r="AS176" i="1" s="1"/>
  <c r="AT176" i="1" s="1"/>
  <c r="AU176" i="1"/>
  <c r="AU240" i="1"/>
  <c r="AQ240" i="1"/>
  <c r="AM240" i="1"/>
  <c r="AL240" i="1"/>
  <c r="AO140" i="1"/>
  <c r="AP140" i="1" s="1"/>
  <c r="AN140" i="1"/>
  <c r="AM257" i="1"/>
  <c r="AL257" i="1"/>
  <c r="AU257" i="1"/>
  <c r="AQ257" i="1"/>
  <c r="AR140" i="1"/>
  <c r="AS140" i="1" s="1"/>
  <c r="AT140" i="1" s="1"/>
  <c r="AS181" i="1"/>
  <c r="AT181" i="1" s="1"/>
  <c r="AV181" i="1" s="1"/>
  <c r="AR181" i="1"/>
  <c r="AR259" i="1"/>
  <c r="AS259" i="1"/>
  <c r="AT259" i="1" s="1"/>
  <c r="AL139" i="1"/>
  <c r="AQ139" i="1"/>
  <c r="AU139" i="1"/>
  <c r="AM139" i="1"/>
  <c r="AN259" i="1"/>
  <c r="AO259" i="1"/>
  <c r="AP259" i="1" s="1"/>
  <c r="S266"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Y58" i="1" s="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7" i="1"/>
  <c r="AV259" i="1" l="1"/>
  <c r="Z259" i="1" s="1"/>
  <c r="AF259" i="1" s="1"/>
  <c r="AH259" i="1" s="1"/>
  <c r="AQ58" i="1"/>
  <c r="AR58" i="1" s="1"/>
  <c r="AS58" i="1" s="1"/>
  <c r="AT58" i="1" s="1"/>
  <c r="AM58" i="1"/>
  <c r="AL58" i="1"/>
  <c r="AU58" i="1"/>
  <c r="AR139" i="1"/>
  <c r="AS139" i="1" s="1"/>
  <c r="AT139" i="1" s="1"/>
  <c r="AR257" i="1"/>
  <c r="AS257" i="1" s="1"/>
  <c r="AT257" i="1" s="1"/>
  <c r="AO240" i="1"/>
  <c r="AP240" i="1" s="1"/>
  <c r="AN240" i="1"/>
  <c r="AR240" i="1"/>
  <c r="AS240" i="1"/>
  <c r="AT240" i="1" s="1"/>
  <c r="AO257" i="1"/>
  <c r="AP257" i="1" s="1"/>
  <c r="AN257" i="1"/>
  <c r="AO139" i="1"/>
  <c r="AP139" i="1" s="1"/>
  <c r="AN139" i="1"/>
  <c r="AV140" i="1"/>
  <c r="Z140" i="1" s="1"/>
  <c r="AF140" i="1" s="1"/>
  <c r="AH140" i="1" s="1"/>
  <c r="AO176" i="1"/>
  <c r="AP176" i="1" s="1"/>
  <c r="AV176" i="1" s="1"/>
  <c r="AN176" i="1"/>
  <c r="Z181" i="1"/>
  <c r="AF181" i="1" s="1"/>
  <c r="AH181" i="1" s="1"/>
  <c r="Y27" i="1"/>
  <c r="V6" i="1"/>
  <c r="G6" i="1"/>
  <c r="AV240" i="1" l="1"/>
  <c r="Z240" i="1" s="1"/>
  <c r="AF240" i="1" s="1"/>
  <c r="AH240" i="1" s="1"/>
  <c r="AV139" i="1"/>
  <c r="Z139" i="1" s="1"/>
  <c r="AF139" i="1" s="1"/>
  <c r="AH139" i="1" s="1"/>
  <c r="AV257" i="1"/>
  <c r="Z257" i="1" s="1"/>
  <c r="AF257" i="1" s="1"/>
  <c r="AH257" i="1" s="1"/>
  <c r="AQ27" i="1"/>
  <c r="AM27" i="1"/>
  <c r="AL27" i="1"/>
  <c r="AU27" i="1"/>
  <c r="AN58" i="1"/>
  <c r="AO58" i="1"/>
  <c r="AP58" i="1" s="1"/>
  <c r="AV58" i="1" s="1"/>
  <c r="Z58" i="1" s="1"/>
  <c r="AF58" i="1" s="1"/>
  <c r="AH58" i="1" s="1"/>
  <c r="Z176" i="1"/>
  <c r="AF176" i="1" s="1"/>
  <c r="AH176" i="1" s="1"/>
  <c r="Y6" i="1"/>
  <c r="AN27" i="1" l="1"/>
  <c r="AO27" i="1"/>
  <c r="AP27" i="1" s="1"/>
  <c r="AR27" i="1"/>
  <c r="AS27" i="1" s="1"/>
  <c r="AT27" i="1" s="1"/>
  <c r="AV27" i="1" l="1"/>
  <c r="Z27" i="1" s="1"/>
  <c r="Z6" i="1" s="1"/>
  <c r="S7" i="1"/>
  <c r="R6" i="1"/>
  <c r="P6" i="1"/>
  <c r="O6" i="1"/>
  <c r="N6" i="1"/>
  <c r="M6" i="1"/>
  <c r="K6" i="1"/>
  <c r="J6" i="1"/>
  <c r="H6" i="1"/>
  <c r="F6" i="1"/>
  <c r="AF27" i="1" l="1"/>
  <c r="AH27" i="1" s="1"/>
  <c r="S210" i="1"/>
  <c r="S31" i="1"/>
  <c r="S122" i="1"/>
  <c r="S191" i="1"/>
  <c r="S104" i="1"/>
  <c r="S127" i="1"/>
  <c r="S258" i="1"/>
  <c r="S145" i="1"/>
  <c r="S15" i="1"/>
  <c r="S181" i="1"/>
  <c r="S71" i="1"/>
  <c r="S61" i="1"/>
  <c r="S237" i="1"/>
  <c r="S233" i="1"/>
  <c r="S36" i="1"/>
  <c r="S53" i="1"/>
  <c r="S114" i="1"/>
  <c r="S201" i="1"/>
  <c r="S45" i="1"/>
  <c r="S177" i="1"/>
  <c r="S43" i="1"/>
  <c r="S208" i="1"/>
  <c r="S125" i="1"/>
  <c r="S10" i="1"/>
  <c r="S118" i="1"/>
  <c r="S194" i="1"/>
  <c r="S59" i="1"/>
  <c r="S63" i="1"/>
  <c r="S269" i="1"/>
  <c r="S259" i="1"/>
  <c r="S137" i="1"/>
  <c r="S244" i="1"/>
  <c r="S205" i="1"/>
  <c r="S112" i="1"/>
  <c r="S84" i="1"/>
  <c r="S195" i="1"/>
  <c r="S111" i="1"/>
  <c r="S75" i="1"/>
  <c r="S79" i="1"/>
  <c r="S263" i="1"/>
  <c r="S227" i="1"/>
  <c r="S151" i="1"/>
  <c r="S150" i="1"/>
  <c r="S152" i="1"/>
  <c r="S119" i="1"/>
  <c r="S129" i="1"/>
  <c r="S247" i="1"/>
  <c r="S16" i="1"/>
  <c r="S243" i="1"/>
  <c r="S260" i="1"/>
  <c r="S46" i="1"/>
  <c r="S153" i="1"/>
  <c r="S48" i="1"/>
  <c r="S248" i="1"/>
  <c r="S91" i="1"/>
  <c r="S90" i="1"/>
  <c r="S262" i="1"/>
  <c r="S190" i="1"/>
  <c r="S272" i="1"/>
  <c r="S9" i="1"/>
  <c r="S58" i="1"/>
  <c r="S249" i="1"/>
  <c r="S60" i="1"/>
  <c r="S64" i="1"/>
  <c r="S257" i="1"/>
  <c r="S19" i="1"/>
  <c r="S277" i="1"/>
  <c r="S17" i="1"/>
  <c r="S97" i="1"/>
  <c r="S33" i="1"/>
  <c r="S261" i="1"/>
  <c r="S187" i="1"/>
  <c r="S167" i="1"/>
  <c r="S246" i="1"/>
  <c r="S142" i="1"/>
  <c r="S34" i="1"/>
  <c r="S285" i="1"/>
  <c r="S89" i="1"/>
  <c r="S196" i="1"/>
  <c r="S166" i="1"/>
  <c r="S252" i="1"/>
  <c r="S26" i="1"/>
  <c r="S139" i="1"/>
  <c r="S57" i="1"/>
  <c r="I6" i="1"/>
  <c r="L6" i="1"/>
  <c r="AF6" i="1" l="1"/>
  <c r="AI26" i="1"/>
  <c r="AI89" i="1"/>
  <c r="AI246" i="1"/>
  <c r="AI33" i="1"/>
  <c r="AI19" i="1"/>
  <c r="AI249" i="1"/>
  <c r="AI190" i="1"/>
  <c r="AI248" i="1"/>
  <c r="AI260" i="1"/>
  <c r="AI129" i="1"/>
  <c r="AI151" i="1"/>
  <c r="AI75" i="1"/>
  <c r="AI112" i="1"/>
  <c r="AI259" i="1"/>
  <c r="AI194" i="1"/>
  <c r="AI208" i="1"/>
  <c r="AI201" i="1"/>
  <c r="AI233" i="1"/>
  <c r="AI181" i="1"/>
  <c r="AI127" i="1"/>
  <c r="AI57" i="1"/>
  <c r="AI166" i="1"/>
  <c r="AI34" i="1"/>
  <c r="AI187" i="1"/>
  <c r="AI17" i="1"/>
  <c r="AI64" i="1"/>
  <c r="AI9" i="1"/>
  <c r="AI90" i="1"/>
  <c r="AI153" i="1"/>
  <c r="AI16" i="1"/>
  <c r="AI152" i="1"/>
  <c r="AI263" i="1"/>
  <c r="AI195" i="1"/>
  <c r="AI244" i="1"/>
  <c r="AI63" i="1"/>
  <c r="AI10" i="1"/>
  <c r="AI177" i="1"/>
  <c r="AI53" i="1"/>
  <c r="AI61" i="1"/>
  <c r="AI145" i="1"/>
  <c r="AI191" i="1"/>
  <c r="AI31" i="1"/>
  <c r="AI139" i="1"/>
  <c r="AI196" i="1"/>
  <c r="AI142" i="1"/>
  <c r="AI261" i="1"/>
  <c r="AI277" i="1"/>
  <c r="AI60" i="1"/>
  <c r="AI272" i="1"/>
  <c r="AI91" i="1"/>
  <c r="AI46" i="1"/>
  <c r="AI247" i="1"/>
  <c r="AI150" i="1"/>
  <c r="AI79" i="1"/>
  <c r="AI84" i="1"/>
  <c r="AI137" i="1"/>
  <c r="AI59" i="1"/>
  <c r="AI125" i="1"/>
  <c r="AI45" i="1"/>
  <c r="AI36" i="1"/>
  <c r="AI71" i="1"/>
  <c r="AI258" i="1"/>
  <c r="AI122" i="1"/>
  <c r="AI252" i="1"/>
  <c r="AI285" i="1"/>
  <c r="AI167" i="1"/>
  <c r="AI97" i="1"/>
  <c r="AI257" i="1"/>
  <c r="AI58" i="1"/>
  <c r="AI262" i="1"/>
  <c r="AI48" i="1"/>
  <c r="AI243" i="1"/>
  <c r="AI119" i="1"/>
  <c r="AI227" i="1"/>
  <c r="AI111" i="1"/>
  <c r="AI205" i="1"/>
  <c r="AI269" i="1"/>
  <c r="AI118" i="1"/>
  <c r="AI43" i="1"/>
  <c r="AI114" i="1"/>
  <c r="AI237" i="1"/>
  <c r="AI15" i="1"/>
  <c r="AI104" i="1"/>
  <c r="AI210" i="1"/>
  <c r="S77" i="1"/>
  <c r="S50" i="1"/>
  <c r="S100" i="1"/>
  <c r="S184" i="1"/>
  <c r="S267" i="1"/>
  <c r="S134" i="1"/>
  <c r="S220" i="1"/>
  <c r="S70" i="1"/>
  <c r="S174" i="1"/>
  <c r="S25" i="1"/>
  <c r="S87" i="1"/>
  <c r="S141" i="1"/>
  <c r="S12" i="1"/>
  <c r="S219" i="1"/>
  <c r="S42" i="1"/>
  <c r="S96" i="1"/>
  <c r="S186" i="1"/>
  <c r="S55" i="1"/>
  <c r="S274" i="1"/>
  <c r="S30" i="1"/>
  <c r="S211" i="1"/>
  <c r="S68" i="1"/>
  <c r="S14" i="1"/>
  <c r="S8" i="1"/>
  <c r="S202" i="1"/>
  <c r="S35" i="1"/>
  <c r="S38" i="1"/>
  <c r="S238" i="1"/>
  <c r="S86" i="1"/>
  <c r="S218" i="1"/>
  <c r="S169" i="1"/>
  <c r="S232" i="1"/>
  <c r="S109" i="1"/>
  <c r="S136" i="1"/>
  <c r="S198" i="1"/>
  <c r="S44" i="1"/>
  <c r="S273" i="1"/>
  <c r="S11" i="1"/>
  <c r="S117" i="1"/>
  <c r="S276" i="1"/>
  <c r="S98" i="1"/>
  <c r="S160" i="1"/>
  <c r="S179" i="1"/>
  <c r="S173" i="1"/>
  <c r="S192" i="1"/>
  <c r="S66" i="1"/>
  <c r="S110" i="1"/>
  <c r="S175" i="1"/>
  <c r="S209" i="1"/>
  <c r="S164" i="1"/>
  <c r="S215" i="1"/>
  <c r="S23" i="1"/>
  <c r="S155" i="1"/>
  <c r="S239" i="1"/>
  <c r="S24" i="1"/>
  <c r="S264" i="1"/>
  <c r="S171" i="1"/>
  <c r="S207" i="1"/>
  <c r="S156" i="1"/>
  <c r="S115" i="1"/>
  <c r="S102" i="1"/>
  <c r="S290" i="1"/>
  <c r="S235" i="1"/>
  <c r="S143" i="1"/>
  <c r="S168" i="1"/>
  <c r="S256" i="1"/>
  <c r="S41" i="1"/>
  <c r="S224" i="1"/>
  <c r="S176" i="1"/>
  <c r="S149" i="1"/>
  <c r="S178" i="1"/>
  <c r="S180" i="1"/>
  <c r="S130" i="1"/>
  <c r="S40" i="1"/>
  <c r="S241" i="1"/>
  <c r="S225" i="1"/>
  <c r="S113" i="1"/>
  <c r="S230" i="1"/>
  <c r="S69" i="1"/>
  <c r="S80" i="1"/>
  <c r="S105" i="1"/>
  <c r="S278" i="1"/>
  <c r="S170" i="1"/>
  <c r="S213" i="1"/>
  <c r="S116" i="1"/>
  <c r="S245" i="1"/>
  <c r="S204" i="1"/>
  <c r="S182" i="1"/>
  <c r="S56" i="1"/>
  <c r="S165" i="1"/>
  <c r="S20" i="1"/>
  <c r="S162" i="1"/>
  <c r="S271" i="1"/>
  <c r="S27" i="1"/>
  <c r="S161" i="1"/>
  <c r="S288" i="1"/>
  <c r="S52" i="1"/>
  <c r="S226" i="1"/>
  <c r="S95" i="1"/>
  <c r="S37" i="1"/>
  <c r="S146" i="1"/>
  <c r="S108" i="1"/>
  <c r="S126" i="1"/>
  <c r="S163" i="1"/>
  <c r="S138" i="1"/>
  <c r="S223" i="1"/>
  <c r="S157" i="1"/>
  <c r="S67" i="1"/>
  <c r="S197" i="1"/>
  <c r="S28" i="1"/>
  <c r="S132" i="1"/>
  <c r="S159" i="1"/>
  <c r="S217" i="1"/>
  <c r="S203" i="1"/>
  <c r="S82" i="1"/>
  <c r="S124" i="1"/>
  <c r="S13" i="1"/>
  <c r="S289" i="1"/>
  <c r="S140" i="1"/>
  <c r="S216" i="1"/>
  <c r="S268" i="1"/>
  <c r="S93" i="1"/>
  <c r="S234" i="1"/>
  <c r="S107" i="1"/>
  <c r="S123" i="1"/>
  <c r="S154" i="1"/>
  <c r="S193" i="1"/>
  <c r="S51" i="1"/>
  <c r="S54" i="1"/>
  <c r="S21" i="1"/>
  <c r="S147" i="1"/>
  <c r="S72" i="1"/>
  <c r="S62" i="1"/>
  <c r="S231" i="1"/>
  <c r="S280" i="1"/>
  <c r="S275" i="1"/>
  <c r="S189" i="1"/>
  <c r="S88" i="1"/>
  <c r="S120" i="1"/>
  <c r="S29" i="1"/>
  <c r="S287" i="1"/>
  <c r="S106" i="1"/>
  <c r="S47" i="1"/>
  <c r="S270" i="1"/>
  <c r="S101" i="1"/>
  <c r="S254" i="1"/>
  <c r="S212" i="1"/>
  <c r="S128" i="1"/>
  <c r="S103" i="1"/>
  <c r="S214" i="1"/>
  <c r="S76" i="1"/>
  <c r="S99" i="1"/>
  <c r="S286" i="1"/>
  <c r="S78" i="1"/>
  <c r="S222" i="1"/>
  <c r="S94" i="1"/>
  <c r="S251" i="1"/>
  <c r="S253" i="1"/>
  <c r="S255" i="1"/>
  <c r="S284" i="1"/>
  <c r="S281" i="1"/>
  <c r="S265" i="1"/>
  <c r="S228" i="1"/>
  <c r="S200" i="1"/>
  <c r="S49" i="1"/>
  <c r="S22" i="1"/>
  <c r="S242" i="1"/>
  <c r="S185" i="1"/>
  <c r="S199" i="1"/>
  <c r="S283" i="1"/>
  <c r="S158" i="1"/>
  <c r="S236" i="1"/>
  <c r="S92" i="1"/>
  <c r="S240" i="1"/>
  <c r="S172" i="1"/>
  <c r="S74" i="1"/>
  <c r="S39" i="1"/>
  <c r="S135" i="1"/>
  <c r="S148" i="1"/>
  <c r="S18" i="1"/>
  <c r="S133" i="1"/>
  <c r="S291" i="1"/>
  <c r="S65" i="1"/>
  <c r="S81" i="1"/>
  <c r="S282" i="1"/>
  <c r="S131" i="1"/>
  <c r="S250" i="1"/>
  <c r="S121" i="1"/>
  <c r="S188" i="1"/>
  <c r="S221" i="1"/>
  <c r="S229" i="1"/>
  <c r="S32" i="1"/>
  <c r="S85" i="1"/>
  <c r="S206" i="1"/>
  <c r="S183" i="1"/>
  <c r="S83" i="1"/>
  <c r="S144" i="1"/>
  <c r="S279" i="1"/>
  <c r="S73" i="1"/>
  <c r="AI7" i="1"/>
  <c r="Q6" i="1"/>
  <c r="AI70" i="1" l="1"/>
  <c r="AI83" i="1"/>
  <c r="AI32" i="1"/>
  <c r="AI121" i="1"/>
  <c r="AI81" i="1"/>
  <c r="AI18" i="1"/>
  <c r="AI74" i="1"/>
  <c r="AI236" i="1"/>
  <c r="AI185" i="1"/>
  <c r="AI200" i="1"/>
  <c r="AI284" i="1"/>
  <c r="AI94" i="1"/>
  <c r="AI99" i="1"/>
  <c r="AI128" i="1"/>
  <c r="AI270" i="1"/>
  <c r="AI29" i="1"/>
  <c r="AI275" i="1"/>
  <c r="AI72" i="1"/>
  <c r="AI51" i="1"/>
  <c r="AI107" i="1"/>
  <c r="AI216" i="1"/>
  <c r="AI124" i="1"/>
  <c r="AI159" i="1"/>
  <c r="AI67" i="1"/>
  <c r="AI146" i="1"/>
  <c r="AI52" i="1"/>
  <c r="AI271" i="1"/>
  <c r="AI56" i="1"/>
  <c r="AI116" i="1"/>
  <c r="AI105" i="1"/>
  <c r="AI113" i="1"/>
  <c r="AI130" i="1"/>
  <c r="AI176" i="1"/>
  <c r="AI168" i="1"/>
  <c r="AI102" i="1"/>
  <c r="AI171" i="1"/>
  <c r="AI155" i="1"/>
  <c r="AI209" i="1"/>
  <c r="AI192" i="1"/>
  <c r="AI98" i="1"/>
  <c r="AI273" i="1"/>
  <c r="AI279" i="1"/>
  <c r="AI206" i="1"/>
  <c r="AI221" i="1"/>
  <c r="AI131" i="1"/>
  <c r="AI291" i="1"/>
  <c r="AI135" i="1"/>
  <c r="AI240" i="1"/>
  <c r="AI283" i="1"/>
  <c r="AI22" i="1"/>
  <c r="AI265" i="1"/>
  <c r="AI253" i="1"/>
  <c r="AI78" i="1"/>
  <c r="AI214" i="1"/>
  <c r="AI254" i="1"/>
  <c r="AI106" i="1"/>
  <c r="AI88" i="1"/>
  <c r="AI231" i="1"/>
  <c r="AI21" i="1"/>
  <c r="AI154" i="1"/>
  <c r="AI93" i="1"/>
  <c r="AI289" i="1"/>
  <c r="AI203" i="1"/>
  <c r="AI28" i="1"/>
  <c r="AI223" i="1"/>
  <c r="AI126" i="1"/>
  <c r="AI95" i="1"/>
  <c r="AI161" i="1"/>
  <c r="AI20" i="1"/>
  <c r="AI204" i="1"/>
  <c r="AI170" i="1"/>
  <c r="AI69" i="1"/>
  <c r="AI241" i="1"/>
  <c r="AI178" i="1"/>
  <c r="AI41" i="1"/>
  <c r="AI235" i="1"/>
  <c r="AI156" i="1"/>
  <c r="AI24" i="1"/>
  <c r="AI215" i="1"/>
  <c r="AI110" i="1"/>
  <c r="AI179" i="1"/>
  <c r="AI117" i="1"/>
  <c r="AI198" i="1"/>
  <c r="AI169" i="1"/>
  <c r="AI38" i="1"/>
  <c r="AI14" i="1"/>
  <c r="AI274" i="1"/>
  <c r="AI42" i="1"/>
  <c r="AI87" i="1"/>
  <c r="AI220" i="1"/>
  <c r="AI184" i="1"/>
  <c r="AI73" i="1"/>
  <c r="AI229" i="1"/>
  <c r="AI65" i="1"/>
  <c r="AI172" i="1"/>
  <c r="AI242" i="1"/>
  <c r="AI255" i="1"/>
  <c r="AI76" i="1"/>
  <c r="AI47" i="1"/>
  <c r="AI280" i="1"/>
  <c r="AI140" i="1"/>
  <c r="AI85" i="1"/>
  <c r="AI282" i="1"/>
  <c r="AI39" i="1"/>
  <c r="AI199" i="1"/>
  <c r="AI49" i="1"/>
  <c r="AI281" i="1"/>
  <c r="AI251" i="1"/>
  <c r="AI286" i="1"/>
  <c r="AI103" i="1"/>
  <c r="AI101" i="1"/>
  <c r="AI287" i="1"/>
  <c r="AI189" i="1"/>
  <c r="AI62" i="1"/>
  <c r="AI54" i="1"/>
  <c r="AI123" i="1"/>
  <c r="AI268" i="1"/>
  <c r="AI13" i="1"/>
  <c r="AI217" i="1"/>
  <c r="AI197" i="1"/>
  <c r="AI138" i="1"/>
  <c r="AI108" i="1"/>
  <c r="AI226" i="1"/>
  <c r="AI27" i="1"/>
  <c r="AI165" i="1"/>
  <c r="AI245" i="1"/>
  <c r="AI278" i="1"/>
  <c r="AI230" i="1"/>
  <c r="AI40" i="1"/>
  <c r="AI149" i="1"/>
  <c r="AI256" i="1"/>
  <c r="AI290" i="1"/>
  <c r="AI207" i="1"/>
  <c r="AI239" i="1"/>
  <c r="AI164" i="1"/>
  <c r="AI66" i="1"/>
  <c r="AI160" i="1"/>
  <c r="AI11" i="1"/>
  <c r="AI136" i="1"/>
  <c r="AI218" i="1"/>
  <c r="AI35" i="1"/>
  <c r="AI68" i="1"/>
  <c r="AI55" i="1"/>
  <c r="AI219" i="1"/>
  <c r="AI25" i="1"/>
  <c r="AI266" i="1"/>
  <c r="AI100" i="1"/>
  <c r="AH6" i="1"/>
  <c r="AI144" i="1"/>
  <c r="AI188" i="1"/>
  <c r="AI133" i="1"/>
  <c r="AI92" i="1"/>
  <c r="AI109" i="1"/>
  <c r="AI86" i="1"/>
  <c r="AI202" i="1"/>
  <c r="AI211" i="1"/>
  <c r="AI186" i="1"/>
  <c r="AI12" i="1"/>
  <c r="AI174" i="1"/>
  <c r="AI134" i="1"/>
  <c r="AI50" i="1"/>
  <c r="S6" i="1"/>
  <c r="AI183" i="1"/>
  <c r="AI250" i="1"/>
  <c r="AI148" i="1"/>
  <c r="AI158" i="1"/>
  <c r="AI228" i="1"/>
  <c r="AI222" i="1"/>
  <c r="AI212" i="1"/>
  <c r="AI120" i="1"/>
  <c r="AI147" i="1"/>
  <c r="AI193" i="1"/>
  <c r="AI234" i="1"/>
  <c r="AI82" i="1"/>
  <c r="AI132" i="1"/>
  <c r="AI157" i="1"/>
  <c r="AI163" i="1"/>
  <c r="AI37" i="1"/>
  <c r="AI288" i="1"/>
  <c r="AI162" i="1"/>
  <c r="AI182" i="1"/>
  <c r="AI213" i="1"/>
  <c r="AI80" i="1"/>
  <c r="AI225" i="1"/>
  <c r="AI180" i="1"/>
  <c r="AI224" i="1"/>
  <c r="AI143" i="1"/>
  <c r="AI115" i="1"/>
  <c r="AI264" i="1"/>
  <c r="AI23" i="1"/>
  <c r="AI175" i="1"/>
  <c r="AI173" i="1"/>
  <c r="AI276" i="1"/>
  <c r="AI44" i="1"/>
  <c r="AI232" i="1"/>
  <c r="AI238" i="1"/>
  <c r="AI8" i="1"/>
  <c r="AI30" i="1"/>
  <c r="AI96" i="1"/>
  <c r="AI141" i="1"/>
  <c r="AI267" i="1"/>
  <c r="AI77" i="1"/>
  <c r="AI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McCullah</author>
    <author>Sara Barnes</author>
  </authors>
  <commentList>
    <comment ref="F3" authorId="0" shapeId="0" xr:uid="{AA7FC20D-D5C6-465F-9F01-B5530F6CE773}">
      <text>
        <r>
          <rPr>
            <b/>
            <sz val="9"/>
            <color indexed="81"/>
            <rFont val="Tahoma"/>
            <family val="2"/>
          </rPr>
          <t>Sara McCullah:</t>
        </r>
        <r>
          <rPr>
            <sz val="9"/>
            <color indexed="81"/>
            <rFont val="Tahoma"/>
            <family val="2"/>
          </rPr>
          <t xml:space="preserve">
1-8-2025:  Higher of CY, PY, 2-Yr Average (or 3-Yr Average if eligible).</t>
        </r>
      </text>
    </comment>
    <comment ref="I3" authorId="0" shapeId="0" xr:uid="{5BF3984B-D594-4C29-AD7E-67FF84854647}">
      <text>
        <r>
          <rPr>
            <b/>
            <sz val="9"/>
            <color indexed="81"/>
            <rFont val="Tahoma"/>
            <family val="2"/>
          </rPr>
          <t>Sara McCullah:</t>
        </r>
        <r>
          <rPr>
            <sz val="9"/>
            <color indexed="81"/>
            <rFont val="Tahoma"/>
            <family val="2"/>
          </rPr>
          <t xml:space="preserve">
1-8-2025:  Higher of CY, PY, 2-Yr Average (or 3-Yr Average if eligible).</t>
        </r>
      </text>
    </comment>
    <comment ref="V3" authorId="0" shapeId="0" xr:uid="{8063BD2B-FB71-4DA3-BDA8-C851A04FF293}">
      <text>
        <r>
          <rPr>
            <b/>
            <sz val="9"/>
            <color indexed="81"/>
            <rFont val="Tahoma"/>
            <family val="2"/>
          </rPr>
          <t>Sara McCullah:</t>
        </r>
        <r>
          <rPr>
            <sz val="9"/>
            <color indexed="81"/>
            <rFont val="Tahoma"/>
            <family val="2"/>
          </rPr>
          <t xml:space="preserve">
1-8-2025:  Higher of CY, PY (or 3-Yr Average if eligible).</t>
        </r>
      </text>
    </comment>
    <comment ref="Y3" authorId="0" shapeId="0" xr:uid="{286894F0-7103-46DB-BBA1-0037D5635C9C}">
      <text>
        <r>
          <rPr>
            <b/>
            <sz val="9"/>
            <color indexed="81"/>
            <rFont val="Tahoma"/>
            <family val="2"/>
          </rPr>
          <t>Sara McCullah:</t>
        </r>
        <r>
          <rPr>
            <sz val="9"/>
            <color indexed="81"/>
            <rFont val="Tahoma"/>
            <family val="2"/>
          </rPr>
          <t xml:space="preserve">
1-8-2025:  Higher of CY, PY (or 3-Yr Average if eligible).</t>
        </r>
      </text>
    </comment>
    <comment ref="N5" authorId="1" shapeId="0" xr:uid="{11F0305C-554B-4C10-8408-4223220F03B7}">
      <text>
        <r>
          <rPr>
            <b/>
            <sz val="9"/>
            <color indexed="81"/>
            <rFont val="Tahoma"/>
            <family val="2"/>
          </rPr>
          <t>Sara Barnes:</t>
        </r>
        <r>
          <rPr>
            <sz val="9"/>
            <color indexed="81"/>
            <rFont val="Tahoma"/>
            <family val="2"/>
          </rPr>
          <t xml:space="preserve">
Includes High Density At-Risk.</t>
        </r>
      </text>
    </comment>
    <comment ref="AC5" authorId="1" shapeId="0" xr:uid="{507667D0-1BFA-4D82-A644-DB43E9E1C710}">
      <text>
        <r>
          <rPr>
            <b/>
            <sz val="9"/>
            <color indexed="81"/>
            <rFont val="Tahoma"/>
            <family val="2"/>
          </rPr>
          <t>Sara Barnes:</t>
        </r>
        <r>
          <rPr>
            <sz val="9"/>
            <color indexed="81"/>
            <rFont val="Tahoma"/>
            <family val="2"/>
          </rPr>
          <t xml:space="preserve">
Includes High Density At-Risk.</t>
        </r>
      </text>
    </comment>
  </commentList>
</comments>
</file>

<file path=xl/sharedStrings.xml><?xml version="1.0" encoding="utf-8"?>
<sst xmlns="http://schemas.openxmlformats.org/spreadsheetml/2006/main" count="2496" uniqueCount="509">
  <si>
    <t>Col 1</t>
  </si>
  <si>
    <t>Col 2</t>
  </si>
  <si>
    <t>Col 3</t>
  </si>
  <si>
    <t>Col 4</t>
  </si>
  <si>
    <t>Col 5</t>
  </si>
  <si>
    <t>Col 6</t>
  </si>
  <si>
    <t>Col 7</t>
  </si>
  <si>
    <t>Col 8</t>
  </si>
  <si>
    <t>Computed Gen Fund</t>
  </si>
  <si>
    <t>KAMS</t>
  </si>
  <si>
    <t>Low/High Enrl</t>
  </si>
  <si>
    <t>Transport</t>
  </si>
  <si>
    <t>Transportation</t>
  </si>
  <si>
    <t>Bilingual</t>
  </si>
  <si>
    <t>At-Risk</t>
  </si>
  <si>
    <t>Vocational</t>
  </si>
  <si>
    <t>Special Levies</t>
  </si>
  <si>
    <t>Total WTD FTE</t>
  </si>
  <si>
    <t>Virtual</t>
  </si>
  <si>
    <t>Difference</t>
  </si>
  <si>
    <t>USD #</t>
  </si>
  <si>
    <t>County</t>
  </si>
  <si>
    <t>District Name</t>
  </si>
  <si>
    <t>Enrollment</t>
  </si>
  <si>
    <t>FTE</t>
  </si>
  <si>
    <t>WTD FTE</t>
  </si>
  <si>
    <t>Aid</t>
  </si>
  <si>
    <t>(Excl Sped)</t>
  </si>
  <si>
    <t>State Aid</t>
  </si>
  <si>
    <t>Total</t>
  </si>
  <si>
    <t>STATE TOTALS</t>
  </si>
  <si>
    <t>Allen</t>
  </si>
  <si>
    <t xml:space="preserve">Marmaton Valley </t>
  </si>
  <si>
    <t xml:space="preserve">Iola </t>
  </si>
  <si>
    <t xml:space="preserve">Humboldt </t>
  </si>
  <si>
    <t>Anderson</t>
  </si>
  <si>
    <t xml:space="preserve">Garnett </t>
  </si>
  <si>
    <t xml:space="preserve">Crest </t>
  </si>
  <si>
    <t>Atchison</t>
  </si>
  <si>
    <t xml:space="preserve">Atchison Co Comm Schools </t>
  </si>
  <si>
    <t xml:space="preserve">Atchison Public Schools </t>
  </si>
  <si>
    <t>Barber</t>
  </si>
  <si>
    <t xml:space="preserve">Barber County North </t>
  </si>
  <si>
    <t xml:space="preserve">South Barber </t>
  </si>
  <si>
    <t>Barton</t>
  </si>
  <si>
    <t xml:space="preserve">Ellinwood Public Schools </t>
  </si>
  <si>
    <t xml:space="preserve">Great Bend </t>
  </si>
  <si>
    <t xml:space="preserve">Hoisington </t>
  </si>
  <si>
    <t>Bourbon</t>
  </si>
  <si>
    <t xml:space="preserve">Fort Scott </t>
  </si>
  <si>
    <t xml:space="preserve">Uniontown </t>
  </si>
  <si>
    <t>Brown</t>
  </si>
  <si>
    <t xml:space="preserve">Hiawatha </t>
  </si>
  <si>
    <t xml:space="preserve">South Brown County </t>
  </si>
  <si>
    <t>Butler</t>
  </si>
  <si>
    <t xml:space="preserve">Bluestem </t>
  </si>
  <si>
    <t xml:space="preserve">Remington-Whitewater </t>
  </si>
  <si>
    <t xml:space="preserve">Circle </t>
  </si>
  <si>
    <t xml:space="preserve">Andover </t>
  </si>
  <si>
    <t xml:space="preserve">Rose Hill Public Schools </t>
  </si>
  <si>
    <t xml:space="preserve">Douglass Public Schools </t>
  </si>
  <si>
    <t xml:space="preserve">Augusta </t>
  </si>
  <si>
    <t xml:space="preserve">El Dorado </t>
  </si>
  <si>
    <t xml:space="preserve">Flinthills </t>
  </si>
  <si>
    <t>Chase</t>
  </si>
  <si>
    <t xml:space="preserve">Chase County </t>
  </si>
  <si>
    <t>Chautauqua</t>
  </si>
  <si>
    <t xml:space="preserve">Cedar Vale </t>
  </si>
  <si>
    <t xml:space="preserve">Chautauqua Co Community </t>
  </si>
  <si>
    <t>Cherokee</t>
  </si>
  <si>
    <t xml:space="preserve">Riverton </t>
  </si>
  <si>
    <t xml:space="preserve">Columbus </t>
  </si>
  <si>
    <t xml:space="preserve">Galena </t>
  </si>
  <si>
    <t xml:space="preserve">Baxter Springs </t>
  </si>
  <si>
    <t>Cheyenne</t>
  </si>
  <si>
    <t xml:space="preserve">Cheylin </t>
  </si>
  <si>
    <t xml:space="preserve">St Francis Comm Sch </t>
  </si>
  <si>
    <t>Clark</t>
  </si>
  <si>
    <t xml:space="preserve">Minneola </t>
  </si>
  <si>
    <t xml:space="preserve">Ashland </t>
  </si>
  <si>
    <t>Clay</t>
  </si>
  <si>
    <t>Cloud</t>
  </si>
  <si>
    <t xml:space="preserve">Concordia </t>
  </si>
  <si>
    <t xml:space="preserve">Southern Cloud </t>
  </si>
  <si>
    <t>Coffey</t>
  </si>
  <si>
    <t xml:space="preserve">Lebo-Waverly </t>
  </si>
  <si>
    <t xml:space="preserve">Burlington </t>
  </si>
  <si>
    <t xml:space="preserve">LeRoy-Gridley </t>
  </si>
  <si>
    <t>Comanche</t>
  </si>
  <si>
    <t xml:space="preserve">Comanche County </t>
  </si>
  <si>
    <t>Cowley</t>
  </si>
  <si>
    <t xml:space="preserve">Central </t>
  </si>
  <si>
    <t xml:space="preserve">Udall </t>
  </si>
  <si>
    <t xml:space="preserve">Winfield </t>
  </si>
  <si>
    <t xml:space="preserve">Arkansas City </t>
  </si>
  <si>
    <t xml:space="preserve">Dexter </t>
  </si>
  <si>
    <t>Crawford</t>
  </si>
  <si>
    <t xml:space="preserve">Northeast </t>
  </si>
  <si>
    <t xml:space="preserve">Cherokee </t>
  </si>
  <si>
    <t xml:space="preserve">Girard </t>
  </si>
  <si>
    <t xml:space="preserve">Frontenac Public Schools </t>
  </si>
  <si>
    <t xml:space="preserve">Pittsburg </t>
  </si>
  <si>
    <t>Decatur</t>
  </si>
  <si>
    <t xml:space="preserve">Oberlin </t>
  </si>
  <si>
    <t>Dickinson</t>
  </si>
  <si>
    <t xml:space="preserve">Solomon </t>
  </si>
  <si>
    <t xml:space="preserve">Abilene </t>
  </si>
  <si>
    <t xml:space="preserve">Chapman </t>
  </si>
  <si>
    <t xml:space="preserve">Rural Vista </t>
  </si>
  <si>
    <t xml:space="preserve">Herington </t>
  </si>
  <si>
    <t>Doniphan</t>
  </si>
  <si>
    <t xml:space="preserve">Doniphan West Schools </t>
  </si>
  <si>
    <t xml:space="preserve">Riverside </t>
  </si>
  <si>
    <t xml:space="preserve">Troy Public Schools </t>
  </si>
  <si>
    <t>Douglas</t>
  </si>
  <si>
    <t xml:space="preserve">Baldwin City </t>
  </si>
  <si>
    <t xml:space="preserve">Eudora </t>
  </si>
  <si>
    <t xml:space="preserve">Lawrence </t>
  </si>
  <si>
    <t>Edwards</t>
  </si>
  <si>
    <t xml:space="preserve">Kinsley-Offerle </t>
  </si>
  <si>
    <t xml:space="preserve">Lewis </t>
  </si>
  <si>
    <t>Elk</t>
  </si>
  <si>
    <t xml:space="preserve">West Elk </t>
  </si>
  <si>
    <t xml:space="preserve">Elk Valley </t>
  </si>
  <si>
    <t>Ellis</t>
  </si>
  <si>
    <t xml:space="preserve">Ellis </t>
  </si>
  <si>
    <t xml:space="preserve">Victoria </t>
  </si>
  <si>
    <t xml:space="preserve">Hays </t>
  </si>
  <si>
    <t>Ellsworth</t>
  </si>
  <si>
    <t xml:space="preserve">Central Plains </t>
  </si>
  <si>
    <t xml:space="preserve">Ellsworth </t>
  </si>
  <si>
    <t>Finney</t>
  </si>
  <si>
    <t xml:space="preserve">Holcomb </t>
  </si>
  <si>
    <t xml:space="preserve">Garden City </t>
  </si>
  <si>
    <t>Ford</t>
  </si>
  <si>
    <t xml:space="preserve">Spearville </t>
  </si>
  <si>
    <t xml:space="preserve">Dodge City </t>
  </si>
  <si>
    <t xml:space="preserve">Bucklin </t>
  </si>
  <si>
    <t>Franklin</t>
  </si>
  <si>
    <t xml:space="preserve">West Franklin </t>
  </si>
  <si>
    <t xml:space="preserve">Central Heights </t>
  </si>
  <si>
    <t xml:space="preserve">Wellsville </t>
  </si>
  <si>
    <t xml:space="preserve">Ottawa </t>
  </si>
  <si>
    <t>Geary</t>
  </si>
  <si>
    <t xml:space="preserve">Geary County Schools </t>
  </si>
  <si>
    <t>Gove</t>
  </si>
  <si>
    <t xml:space="preserve">Grinnell Public Schools </t>
  </si>
  <si>
    <t xml:space="preserve">Wheatland </t>
  </si>
  <si>
    <t xml:space="preserve">Quinter Public Schools </t>
  </si>
  <si>
    <t>Graham</t>
  </si>
  <si>
    <t xml:space="preserve">Graham County </t>
  </si>
  <si>
    <t>Grant</t>
  </si>
  <si>
    <t xml:space="preserve">Ulysses </t>
  </si>
  <si>
    <t>Gray</t>
  </si>
  <si>
    <t>Cimmaron-Ensign</t>
  </si>
  <si>
    <t xml:space="preserve">Montezuma </t>
  </si>
  <si>
    <t xml:space="preserve">Copeland </t>
  </si>
  <si>
    <t xml:space="preserve">Ingalls </t>
  </si>
  <si>
    <t>Greeley</t>
  </si>
  <si>
    <t xml:space="preserve">Greeley County Schools </t>
  </si>
  <si>
    <t>Greenwood</t>
  </si>
  <si>
    <t xml:space="preserve">Madison-Virgil </t>
  </si>
  <si>
    <t xml:space="preserve">Eureka </t>
  </si>
  <si>
    <t xml:space="preserve">Hamilton </t>
  </si>
  <si>
    <t>Hamilton</t>
  </si>
  <si>
    <t xml:space="preserve">Syracuse </t>
  </si>
  <si>
    <t>Harper</t>
  </si>
  <si>
    <t xml:space="preserve">Anthony-Harper </t>
  </si>
  <si>
    <t xml:space="preserve">Attica </t>
  </si>
  <si>
    <t>Harvey</t>
  </si>
  <si>
    <t xml:space="preserve">Burrton </t>
  </si>
  <si>
    <t xml:space="preserve">Newton </t>
  </si>
  <si>
    <t xml:space="preserve">Sedgwick Public Schools </t>
  </si>
  <si>
    <t xml:space="preserve">Halstead </t>
  </si>
  <si>
    <t xml:space="preserve">Hesston </t>
  </si>
  <si>
    <t>Haskell</t>
  </si>
  <si>
    <t xml:space="preserve">Sublette </t>
  </si>
  <si>
    <t xml:space="preserve">Satanta </t>
  </si>
  <si>
    <t>Hodgeman</t>
  </si>
  <si>
    <t xml:space="preserve">Hodgeman County Schools </t>
  </si>
  <si>
    <t>Jackson</t>
  </si>
  <si>
    <t xml:space="preserve">North Jackson </t>
  </si>
  <si>
    <t xml:space="preserve">Holton </t>
  </si>
  <si>
    <t xml:space="preserve">Royal Valley </t>
  </si>
  <si>
    <t>Jefferson</t>
  </si>
  <si>
    <t xml:space="preserve">Valley Falls </t>
  </si>
  <si>
    <t xml:space="preserve">Jefferson County North </t>
  </si>
  <si>
    <t xml:space="preserve">Jefferson West </t>
  </si>
  <si>
    <t xml:space="preserve">Oskaloosa Public Schools </t>
  </si>
  <si>
    <t xml:space="preserve">McLouth </t>
  </si>
  <si>
    <t xml:space="preserve">Perry Public Schools </t>
  </si>
  <si>
    <t>Jewell</t>
  </si>
  <si>
    <t xml:space="preserve">Rock Hills </t>
  </si>
  <si>
    <t>Johnson</t>
  </si>
  <si>
    <t xml:space="preserve">Blue Valley </t>
  </si>
  <si>
    <t xml:space="preserve">Spring Hill </t>
  </si>
  <si>
    <t xml:space="preserve">Gardner Edgerton </t>
  </si>
  <si>
    <t xml:space="preserve">De Soto </t>
  </si>
  <si>
    <t xml:space="preserve">Olathe </t>
  </si>
  <si>
    <t>Shawnee Mission Pub Sch</t>
  </si>
  <si>
    <t>Kearny</t>
  </si>
  <si>
    <t xml:space="preserve">Lakin </t>
  </si>
  <si>
    <t xml:space="preserve">Deerfield </t>
  </si>
  <si>
    <t>Kingman</t>
  </si>
  <si>
    <t xml:space="preserve">Kingman - Norwich </t>
  </si>
  <si>
    <t xml:space="preserve">Cunningham </t>
  </si>
  <si>
    <t>Kiowa</t>
  </si>
  <si>
    <t xml:space="preserve">Kiowa County </t>
  </si>
  <si>
    <t xml:space="preserve">Haviland </t>
  </si>
  <si>
    <t>Labette</t>
  </si>
  <si>
    <t xml:space="preserve">Parsons </t>
  </si>
  <si>
    <t xml:space="preserve">Oswego </t>
  </si>
  <si>
    <t xml:space="preserve">Chetopa-St. Paul </t>
  </si>
  <si>
    <t xml:space="preserve">Labette County </t>
  </si>
  <si>
    <t>Lane</t>
  </si>
  <si>
    <t xml:space="preserve">Dighton </t>
  </si>
  <si>
    <t>Leavenworth</t>
  </si>
  <si>
    <t xml:space="preserve">Ft Leavenworth </t>
  </si>
  <si>
    <t xml:space="preserve">Easton </t>
  </si>
  <si>
    <t xml:space="preserve">Leavenworth </t>
  </si>
  <si>
    <t xml:space="preserve">Basehor-Linwood </t>
  </si>
  <si>
    <t xml:space="preserve">Tonganoxie </t>
  </si>
  <si>
    <t xml:space="preserve">Lansing </t>
  </si>
  <si>
    <t>Lincoln</t>
  </si>
  <si>
    <t xml:space="preserve">Lincoln </t>
  </si>
  <si>
    <t xml:space="preserve">Sylvan Grove </t>
  </si>
  <si>
    <t>Linn</t>
  </si>
  <si>
    <t xml:space="preserve">Pleasanton </t>
  </si>
  <si>
    <t xml:space="preserve">Jayhawk </t>
  </si>
  <si>
    <t xml:space="preserve">Prairie View </t>
  </si>
  <si>
    <t>Logan</t>
  </si>
  <si>
    <t xml:space="preserve">Oakley </t>
  </si>
  <si>
    <t xml:space="preserve">Triplains </t>
  </si>
  <si>
    <t>Lyon</t>
  </si>
  <si>
    <t xml:space="preserve">North Lyon County </t>
  </si>
  <si>
    <t xml:space="preserve">Southern Lyon County </t>
  </si>
  <si>
    <t xml:space="preserve">Emporia </t>
  </si>
  <si>
    <t>Marion</t>
  </si>
  <si>
    <t xml:space="preserve">Centre </t>
  </si>
  <si>
    <t xml:space="preserve">Peabody-Burns </t>
  </si>
  <si>
    <t xml:space="preserve">Marion-Florence </t>
  </si>
  <si>
    <t xml:space="preserve">Durham-Hillsboro-Lehigh </t>
  </si>
  <si>
    <t xml:space="preserve">Goessel </t>
  </si>
  <si>
    <t>Marshall</t>
  </si>
  <si>
    <t xml:space="preserve">Marysville </t>
  </si>
  <si>
    <t xml:space="preserve">Vermillion </t>
  </si>
  <si>
    <t xml:space="preserve">Valley Heights </t>
  </si>
  <si>
    <t>McPherson</t>
  </si>
  <si>
    <t xml:space="preserve">Smoky Valley </t>
  </si>
  <si>
    <t xml:space="preserve">McPherson </t>
  </si>
  <si>
    <t xml:space="preserve">Canton-Galva </t>
  </si>
  <si>
    <t xml:space="preserve">Moundridge </t>
  </si>
  <si>
    <t xml:space="preserve">Inman </t>
  </si>
  <si>
    <t>Meade</t>
  </si>
  <si>
    <t xml:space="preserve">Fowler </t>
  </si>
  <si>
    <t xml:space="preserve">Meade </t>
  </si>
  <si>
    <t>Miami</t>
  </si>
  <si>
    <t xml:space="preserve">Osawatomie </t>
  </si>
  <si>
    <t xml:space="preserve">Paola </t>
  </si>
  <si>
    <t xml:space="preserve">Louisburg </t>
  </si>
  <si>
    <t>Mitchell</t>
  </si>
  <si>
    <t xml:space="preserve">Waconda </t>
  </si>
  <si>
    <t xml:space="preserve">Beloit </t>
  </si>
  <si>
    <t>Montgomery</t>
  </si>
  <si>
    <t xml:space="preserve">Caney Valley </t>
  </si>
  <si>
    <t xml:space="preserve">Coffeyville </t>
  </si>
  <si>
    <t xml:space="preserve">Independence </t>
  </si>
  <si>
    <t xml:space="preserve">Cherryvale </t>
  </si>
  <si>
    <t>Morris</t>
  </si>
  <si>
    <t xml:space="preserve">Morris County </t>
  </si>
  <si>
    <t>Morton</t>
  </si>
  <si>
    <t xml:space="preserve">Rolla </t>
  </si>
  <si>
    <t xml:space="preserve">Elkhart </t>
  </si>
  <si>
    <t>Nemaha</t>
  </si>
  <si>
    <t xml:space="preserve">Prairie Hills </t>
  </si>
  <si>
    <t xml:space="preserve">Nemaha Central </t>
  </si>
  <si>
    <t>Neosho</t>
  </si>
  <si>
    <t xml:space="preserve">Erie-Galesburg </t>
  </si>
  <si>
    <t xml:space="preserve">Chanute Public Schools </t>
  </si>
  <si>
    <t>Ness</t>
  </si>
  <si>
    <t xml:space="preserve">Western Plains </t>
  </si>
  <si>
    <t xml:space="preserve">Ness City </t>
  </si>
  <si>
    <t>Norton</t>
  </si>
  <si>
    <t xml:space="preserve">Norton Community Schools </t>
  </si>
  <si>
    <t xml:space="preserve">Northern Valley </t>
  </si>
  <si>
    <t>Osage</t>
  </si>
  <si>
    <t xml:space="preserve">Osage City </t>
  </si>
  <si>
    <t xml:space="preserve">Lyndon </t>
  </si>
  <si>
    <t xml:space="preserve">Santa Fe Trail </t>
  </si>
  <si>
    <t xml:space="preserve">Burlingame Public School </t>
  </si>
  <si>
    <t xml:space="preserve">Marais Des Cygnes Valley </t>
  </si>
  <si>
    <t>Osborne</t>
  </si>
  <si>
    <t xml:space="preserve">Osborne County </t>
  </si>
  <si>
    <t>Ottawa</t>
  </si>
  <si>
    <t xml:space="preserve">North Ottawa County </t>
  </si>
  <si>
    <t xml:space="preserve">Twin Valley </t>
  </si>
  <si>
    <t>Pawnee</t>
  </si>
  <si>
    <t xml:space="preserve">Ft Larned </t>
  </si>
  <si>
    <t xml:space="preserve">Pawnee Heights </t>
  </si>
  <si>
    <t>Phillips</t>
  </si>
  <si>
    <t xml:space="preserve">Thunder Ridge Schools </t>
  </si>
  <si>
    <t xml:space="preserve">Phillipsburg </t>
  </si>
  <si>
    <t xml:space="preserve">Logan </t>
  </si>
  <si>
    <t>Pottawatomie</t>
  </si>
  <si>
    <t xml:space="preserve">Wamego </t>
  </si>
  <si>
    <t xml:space="preserve">Kaw Valley </t>
  </si>
  <si>
    <t xml:space="preserve">Onaga-Havensville-Wheaton </t>
  </si>
  <si>
    <t xml:space="preserve">Rock Creek </t>
  </si>
  <si>
    <t>Pratt</t>
  </si>
  <si>
    <t xml:space="preserve">Pratt </t>
  </si>
  <si>
    <t xml:space="preserve">Skyline Schools </t>
  </si>
  <si>
    <t>Rawlins</t>
  </si>
  <si>
    <t xml:space="preserve">Rawlins County </t>
  </si>
  <si>
    <t>Reno</t>
  </si>
  <si>
    <t xml:space="preserve">Hutchinson Public Schools </t>
  </si>
  <si>
    <t xml:space="preserve">Nickerson </t>
  </si>
  <si>
    <t xml:space="preserve">Fairfield </t>
  </si>
  <si>
    <t xml:space="preserve">Pretty Prairie </t>
  </si>
  <si>
    <t xml:space="preserve">Haven Public Schools </t>
  </si>
  <si>
    <t xml:space="preserve">Buhler </t>
  </si>
  <si>
    <t>Republic</t>
  </si>
  <si>
    <t xml:space="preserve">Republic County </t>
  </si>
  <si>
    <t xml:space="preserve">Pike Valley </t>
  </si>
  <si>
    <t>Rice</t>
  </si>
  <si>
    <t xml:space="preserve">Sterling </t>
  </si>
  <si>
    <t xml:space="preserve">Chase-Raymond </t>
  </si>
  <si>
    <t xml:space="preserve">Lyons </t>
  </si>
  <si>
    <t xml:space="preserve">Little River </t>
  </si>
  <si>
    <t>Riley</t>
  </si>
  <si>
    <t xml:space="preserve">Riley County </t>
  </si>
  <si>
    <t xml:space="preserve">Manhattan-Ogden </t>
  </si>
  <si>
    <t>Rooks</t>
  </si>
  <si>
    <t xml:space="preserve">Palco </t>
  </si>
  <si>
    <t xml:space="preserve">Plainville </t>
  </si>
  <si>
    <t xml:space="preserve">Stockton </t>
  </si>
  <si>
    <t>Rush</t>
  </si>
  <si>
    <t xml:space="preserve">LaCrosse </t>
  </si>
  <si>
    <t xml:space="preserve">Otis-Bison </t>
  </si>
  <si>
    <t>Russell</t>
  </si>
  <si>
    <t xml:space="preserve">Paradise </t>
  </si>
  <si>
    <t xml:space="preserve">Russell County </t>
  </si>
  <si>
    <t>Saline</t>
  </si>
  <si>
    <t xml:space="preserve">Salina </t>
  </si>
  <si>
    <t xml:space="preserve">Southeast Of Saline </t>
  </si>
  <si>
    <t xml:space="preserve">Ell-Saline </t>
  </si>
  <si>
    <t>Scott</t>
  </si>
  <si>
    <t xml:space="preserve">Scott County </t>
  </si>
  <si>
    <t>Sedgwick</t>
  </si>
  <si>
    <t xml:space="preserve">Wichita </t>
  </si>
  <si>
    <t xml:space="preserve">Derby </t>
  </si>
  <si>
    <t xml:space="preserve">Haysville </t>
  </si>
  <si>
    <t xml:space="preserve">Valley Center Pub Sch </t>
  </si>
  <si>
    <t xml:space="preserve">Mulvane </t>
  </si>
  <si>
    <t xml:space="preserve">Clearwater </t>
  </si>
  <si>
    <t xml:space="preserve">Goddard </t>
  </si>
  <si>
    <t xml:space="preserve">Maize </t>
  </si>
  <si>
    <t xml:space="preserve">Renwick </t>
  </si>
  <si>
    <t xml:space="preserve">Cheney </t>
  </si>
  <si>
    <t>Seward</t>
  </si>
  <si>
    <t xml:space="preserve">Liberal </t>
  </si>
  <si>
    <t xml:space="preserve">Kismet-Plains </t>
  </si>
  <si>
    <t>Shawnee</t>
  </si>
  <si>
    <t xml:space="preserve">Seaman </t>
  </si>
  <si>
    <t xml:space="preserve">Silver Lake </t>
  </si>
  <si>
    <t xml:space="preserve">Auburn Washburn </t>
  </si>
  <si>
    <t xml:space="preserve">Shawnee Heights </t>
  </si>
  <si>
    <t xml:space="preserve">Topeka Public Schools </t>
  </si>
  <si>
    <t>Sheridan</t>
  </si>
  <si>
    <t xml:space="preserve">Hoxie Community Schools </t>
  </si>
  <si>
    <t>Sherman</t>
  </si>
  <si>
    <t xml:space="preserve">Goodland </t>
  </si>
  <si>
    <t>Smith</t>
  </si>
  <si>
    <t xml:space="preserve">Smith Center </t>
  </si>
  <si>
    <t>Stafford</t>
  </si>
  <si>
    <t xml:space="preserve">Stafford </t>
  </si>
  <si>
    <t xml:space="preserve">St John-Hudson </t>
  </si>
  <si>
    <t xml:space="preserve">Macksville </t>
  </si>
  <si>
    <t>Stanton</t>
  </si>
  <si>
    <t xml:space="preserve">Stanton County </t>
  </si>
  <si>
    <t>Stevens</t>
  </si>
  <si>
    <t xml:space="preserve">Moscow Public Schools </t>
  </si>
  <si>
    <t xml:space="preserve">Hugoton Public Schools </t>
  </si>
  <si>
    <t>Sumner</t>
  </si>
  <si>
    <t xml:space="preserve">Wellington </t>
  </si>
  <si>
    <t xml:space="preserve">Conway Springs </t>
  </si>
  <si>
    <t xml:space="preserve">Belle Plaine </t>
  </si>
  <si>
    <t xml:space="preserve">Oxford </t>
  </si>
  <si>
    <t xml:space="preserve">Argonia Public Schools </t>
  </si>
  <si>
    <t xml:space="preserve">Caldwell </t>
  </si>
  <si>
    <t xml:space="preserve">South Haven </t>
  </si>
  <si>
    <t>Thomas</t>
  </si>
  <si>
    <t xml:space="preserve">Brewster </t>
  </si>
  <si>
    <t xml:space="preserve">Colby Public Schools </t>
  </si>
  <si>
    <t xml:space="preserve">Golden Plains </t>
  </si>
  <si>
    <t>Trego</t>
  </si>
  <si>
    <t xml:space="preserve">Wakeeney </t>
  </si>
  <si>
    <t>Wabaunsee</t>
  </si>
  <si>
    <t xml:space="preserve">Mill Creek Valley </t>
  </si>
  <si>
    <t xml:space="preserve">Mission Valley </t>
  </si>
  <si>
    <t>Wallace</t>
  </si>
  <si>
    <t xml:space="preserve">Wallace County Schools </t>
  </si>
  <si>
    <t xml:space="preserve">Weskan </t>
  </si>
  <si>
    <t>Washington</t>
  </si>
  <si>
    <t xml:space="preserve">Washington Co. Schools </t>
  </si>
  <si>
    <t xml:space="preserve">Barnes </t>
  </si>
  <si>
    <t xml:space="preserve">Clifton-Clyde </t>
  </si>
  <si>
    <t>Wichita</t>
  </si>
  <si>
    <t xml:space="preserve">Leoti </t>
  </si>
  <si>
    <t>Wilson</t>
  </si>
  <si>
    <t xml:space="preserve">Altoona-Midway </t>
  </si>
  <si>
    <t xml:space="preserve">Neodesha </t>
  </si>
  <si>
    <t xml:space="preserve">Fredonia </t>
  </si>
  <si>
    <t>Woodson</t>
  </si>
  <si>
    <t xml:space="preserve">Woodson </t>
  </si>
  <si>
    <t>Wyandotte</t>
  </si>
  <si>
    <t xml:space="preserve">Turner-Kansas City </t>
  </si>
  <si>
    <t xml:space="preserve">Piper-Kansas City </t>
  </si>
  <si>
    <t xml:space="preserve">Bonner Springs </t>
  </si>
  <si>
    <t xml:space="preserve">Kansas City </t>
  </si>
  <si>
    <t>BASE 2020-2021 =</t>
  </si>
  <si>
    <t>BASE 2021-2022 =</t>
  </si>
  <si>
    <t>(Ancillary/COLA)</t>
  </si>
  <si>
    <t>General Fund</t>
  </si>
  <si>
    <t>Col 9</t>
  </si>
  <si>
    <t>Col 10</t>
  </si>
  <si>
    <t>At-Risk FTE</t>
  </si>
  <si>
    <t>(incl PK AR &amp; KAMS)</t>
  </si>
  <si>
    <t>BASE 2022-2023 =</t>
  </si>
  <si>
    <t>Col 11</t>
  </si>
  <si>
    <t>BASE 2023-2024 =</t>
  </si>
  <si>
    <t>Clay County</t>
  </si>
  <si>
    <t>Pre-K</t>
  </si>
  <si>
    <t>2024-2025 Est.</t>
  </si>
  <si>
    <t>Adjusted</t>
  </si>
  <si>
    <t>Total Adj. Enrollment</t>
  </si>
  <si>
    <t xml:space="preserve">BASE 2024-2025 = </t>
  </si>
  <si>
    <t>9/20/2024 +</t>
  </si>
  <si>
    <t>(excl PK AR &amp; KAMS)</t>
  </si>
  <si>
    <t>Est. FTE Enroll</t>
  </si>
  <si>
    <t>9/20/2025 +</t>
  </si>
  <si>
    <t>2025-2026 Est.</t>
  </si>
  <si>
    <t>9/20/2023 +</t>
  </si>
  <si>
    <t>9/20/2022 +</t>
  </si>
  <si>
    <t>1 = YES</t>
  </si>
  <si>
    <t>0 = NO</t>
  </si>
  <si>
    <t>Military Dependent Student for PY</t>
  </si>
  <si>
    <t>Qualifies for 3-Year Average (if higher)</t>
  </si>
  <si>
    <t>NO</t>
  </si>
  <si>
    <t>YES</t>
  </si>
  <si>
    <t>Chaparral Schools</t>
  </si>
  <si>
    <t xml:space="preserve">Clay Center </t>
  </si>
  <si>
    <t>Enrollment Decline for 2024-25 to 2023-24</t>
  </si>
  <si>
    <t>Same as 2024-2025 Claimed (Unaudited)</t>
  </si>
  <si>
    <t>Col 12</t>
  </si>
  <si>
    <t>Col 13</t>
  </si>
  <si>
    <t>Col 14</t>
  </si>
  <si>
    <t>Col 15</t>
  </si>
  <si>
    <t>Col 16</t>
  </si>
  <si>
    <t>Est. Bilingual WTD FTE</t>
  </si>
  <si>
    <t>Est. AR + HDAR WTD FTE</t>
  </si>
  <si>
    <t>Est. Vocational WTD FTE</t>
  </si>
  <si>
    <t>Est. Special Levies WTD FTE</t>
  </si>
  <si>
    <t>Est. Virtual State Aid</t>
  </si>
  <si>
    <t>Bilingual Contact Hours</t>
  </si>
  <si>
    <t>Bilingual Contact Hrs WTD FTE</t>
  </si>
  <si>
    <t>Bilingual Headcount</t>
  </si>
  <si>
    <t>Bilingual Headcount WTD FTE</t>
  </si>
  <si>
    <t>Free Meal Headcount</t>
  </si>
  <si>
    <t>PK-12 At-Risk WTD FTE (free meals)</t>
  </si>
  <si>
    <r>
      <rPr>
        <b/>
        <sz val="12"/>
        <color theme="1"/>
        <rFont val="Open Sans Light"/>
        <family val="2"/>
      </rPr>
      <t>*</t>
    </r>
    <r>
      <rPr>
        <sz val="10"/>
        <color theme="1"/>
        <rFont val="Open Sans Light"/>
        <family val="2"/>
      </rPr>
      <t>USD HDAR WTD FTE</t>
    </r>
  </si>
  <si>
    <r>
      <rPr>
        <b/>
        <sz val="12"/>
        <color theme="1"/>
        <rFont val="Open Sans Light"/>
        <family val="2"/>
      </rPr>
      <t>*</t>
    </r>
    <r>
      <rPr>
        <sz val="10"/>
        <color theme="1"/>
        <rFont val="Open Sans Light"/>
        <family val="2"/>
      </rPr>
      <t>School HDAR WTD FTE</t>
    </r>
  </si>
  <si>
    <t>HDAR (max USD or School)</t>
  </si>
  <si>
    <t>Vocational Contact Hours</t>
  </si>
  <si>
    <t>Ancillary Tax Appeal</t>
  </si>
  <si>
    <t>COLA Tax Appeal</t>
  </si>
  <si>
    <t>Full-Time Virtual FTE</t>
  </si>
  <si>
    <t>Part-Time Virtual FTE</t>
  </si>
  <si>
    <t>Adult Credits</t>
  </si>
  <si>
    <t>Dropout Credits</t>
  </si>
  <si>
    <t xml:space="preserve">     *For purposes of projecting High-Density At-Risk, it is recommended to use the Weighted FTE as noted on the Preliminary Legal Max Letter or Audited Legal Max Letter.</t>
  </si>
  <si>
    <t xml:space="preserve">   **For purposes of projecting Transportation Weighted FTE, it is recommended to use the Weighted FTE as noted on the Preliminary Legal Max Letter or Audited Legal Max Letter.</t>
  </si>
  <si>
    <t>Note:  These calculations are intended for simplifying the process of estimating the Weighted FTE and are not intended to be precisely computed.</t>
  </si>
  <si>
    <t>9/20/25 + 2/20/26</t>
  </si>
  <si>
    <t>Enter in Column 16
on FY26 Estimates</t>
  </si>
  <si>
    <r>
      <t xml:space="preserve">If districts wish to recalculate the weightings for 2025-2026 and not use the 2024-2025 weightings as preloaded on </t>
    </r>
    <r>
      <rPr>
        <b/>
        <sz val="10"/>
        <color rgb="FFC00000"/>
        <rFont val="Open Sans Light"/>
        <family val="2"/>
      </rPr>
      <t xml:space="preserve">FY26 Estimates </t>
    </r>
    <r>
      <rPr>
        <b/>
        <sz val="10"/>
        <color theme="1"/>
        <rFont val="Open Sans Light"/>
        <family val="2"/>
      </rPr>
      <t xml:space="preserve">worksheet tab, then complete this worksheet tab.  Do so by entering the projected weighting counts in the yellow cells above.  The computed weightings in the gray boxes above will then need to be </t>
    </r>
    <r>
      <rPr>
        <b/>
        <u/>
        <sz val="10"/>
        <color theme="1"/>
        <rFont val="Open Sans Light"/>
        <family val="2"/>
      </rPr>
      <t xml:space="preserve">manually entered on the </t>
    </r>
    <r>
      <rPr>
        <b/>
        <u/>
        <sz val="10"/>
        <color rgb="FFC00000"/>
        <rFont val="Open Sans Light"/>
        <family val="2"/>
      </rPr>
      <t>FY26 Estimates</t>
    </r>
    <r>
      <rPr>
        <b/>
        <u/>
        <sz val="10"/>
        <color theme="1"/>
        <rFont val="Open Sans Light"/>
        <family val="2"/>
      </rPr>
      <t xml:space="preserve"> worksheet tab</t>
    </r>
    <r>
      <rPr>
        <b/>
        <sz val="10"/>
        <color theme="1"/>
        <rFont val="Open Sans Light"/>
        <family val="2"/>
      </rPr>
      <t xml:space="preserve"> into the corresponding columns as noted above in the gray shaded cells.</t>
    </r>
  </si>
  <si>
    <t>2024-25 Federal Impact Aid</t>
  </si>
  <si>
    <t>Info Only</t>
  </si>
  <si>
    <t>Table I - Low &amp; High Enrollment</t>
  </si>
  <si>
    <t>Low / High</t>
  </si>
  <si>
    <t>0-99.9</t>
  </si>
  <si>
    <t>100-299.9</t>
  </si>
  <si>
    <t>300-1621.9</t>
  </si>
  <si>
    <t>1622 and higher</t>
  </si>
  <si>
    <t>Enrl WTD FTE</t>
  </si>
  <si>
    <t>Col 17</t>
  </si>
  <si>
    <t>Col 18</t>
  </si>
  <si>
    <t>Col 19</t>
  </si>
  <si>
    <t>Col 20</t>
  </si>
  <si>
    <t>(Col 19 - Col 4)</t>
  </si>
  <si>
    <t>Note:  D0468 is excluded.</t>
  </si>
  <si>
    <t>Enter in Column 13 on FY26 Estimates</t>
  </si>
  <si>
    <t>Enter in Column 14 
on FY26 Estimates</t>
  </si>
  <si>
    <t>Enter in Column 15
on FY26 Estimates</t>
  </si>
  <si>
    <t>Enter in Column 18
on FY26 Estimates</t>
  </si>
  <si>
    <t>Adj. Enrollment</t>
  </si>
  <si>
    <t>Qualification for 3-Year Average FTE</t>
  </si>
  <si>
    <t>Est. Pre-K</t>
  </si>
  <si>
    <t>Est. KAMS</t>
  </si>
  <si>
    <t>BASE 2025-2026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</si>
</sst>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
    <numFmt numFmtId="165" formatCode=".000"/>
    <numFmt numFmtId="166" formatCode=".000000"/>
  </numFmts>
  <fonts count="17" x14ac:knownFonts="1">
    <font>
      <sz val="10"/>
      <color theme="1"/>
      <name val="Open Sans Light"/>
      <family val="2"/>
    </font>
    <font>
      <sz val="10"/>
      <color theme="1"/>
      <name val="Open Sans Light"/>
      <family val="2"/>
    </font>
    <font>
      <sz val="10"/>
      <name val="Open Sans Light"/>
      <family val="2"/>
    </font>
    <font>
      <b/>
      <sz val="10"/>
      <name val="Open Sans Light"/>
      <family val="2"/>
    </font>
    <font>
      <b/>
      <sz val="9"/>
      <color indexed="81"/>
      <name val="Tahoma"/>
      <family val="2"/>
    </font>
    <font>
      <sz val="9"/>
      <color indexed="81"/>
      <name val="Tahoma"/>
      <family val="2"/>
    </font>
    <font>
      <b/>
      <sz val="10"/>
      <color theme="1"/>
      <name val="Open Sans Light"/>
      <family val="2"/>
    </font>
    <font>
      <sz val="9"/>
      <name val="Open Sans Light"/>
      <family val="2"/>
    </font>
    <font>
      <b/>
      <sz val="9"/>
      <name val="Open Sans Light"/>
      <family val="2"/>
    </font>
    <font>
      <sz val="9"/>
      <color theme="1"/>
      <name val="Open Sans Light"/>
      <family val="2"/>
    </font>
    <font>
      <b/>
      <sz val="9"/>
      <color theme="1"/>
      <name val="Open Sans Light"/>
      <family val="2"/>
    </font>
    <font>
      <b/>
      <sz val="10"/>
      <color rgb="FFFF0000"/>
      <name val="Open Sans Light"/>
      <family val="2"/>
    </font>
    <font>
      <b/>
      <sz val="12"/>
      <color theme="1"/>
      <name val="Open Sans Light"/>
      <family val="2"/>
    </font>
    <font>
      <b/>
      <sz val="10"/>
      <color rgb="FFC00000"/>
      <name val="Open Sans Light"/>
      <family val="2"/>
    </font>
    <font>
      <b/>
      <u/>
      <sz val="10"/>
      <color theme="1"/>
      <name val="Open Sans Light"/>
      <family val="2"/>
    </font>
    <font>
      <b/>
      <u/>
      <sz val="10"/>
      <color rgb="FFC00000"/>
      <name val="Open Sans Light"/>
      <family val="2"/>
    </font>
    <font>
      <b/>
      <i/>
      <sz val="10"/>
      <color rgb="FFFF0000"/>
      <name val="Open Sans Light"/>
      <family val="2"/>
    </font>
  </fonts>
  <fills count="10">
    <fill>
      <patternFill patternType="none"/>
    </fill>
    <fill>
      <patternFill patternType="gray125"/>
    </fill>
    <fill>
      <patternFill patternType="solid">
        <fgColor theme="3"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0.34998626667073579"/>
        <bgColor indexed="64"/>
      </patternFill>
    </fill>
  </fills>
  <borders count="21">
    <border>
      <left/>
      <right/>
      <top/>
      <bottom/>
      <diagonal/>
    </border>
    <border>
      <left/>
      <right/>
      <top/>
      <bottom style="thin">
        <color indexed="64"/>
      </bottom>
      <diagonal/>
    </border>
    <border>
      <left/>
      <right style="medium">
        <color auto="1"/>
      </right>
      <top/>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right/>
      <top style="thin">
        <color indexed="64"/>
      </top>
      <bottom style="thin">
        <color indexed="64"/>
      </bottom>
      <diagonal/>
    </border>
    <border>
      <left style="thin">
        <color theme="2" tint="-0.24994659260841701"/>
      </left>
      <right style="thin">
        <color theme="2" tint="-0.24994659260841701"/>
      </right>
      <top style="thin">
        <color theme="2" tint="-0.24994659260841701"/>
      </top>
      <bottom/>
      <diagonal/>
    </border>
    <border>
      <left style="medium">
        <color indexed="64"/>
      </left>
      <right style="medium">
        <color indexed="64"/>
      </right>
      <top style="medium">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style="double">
        <color indexed="64"/>
      </right>
      <top/>
      <bottom/>
      <diagonal/>
    </border>
    <border>
      <left style="double">
        <color auto="1"/>
      </left>
      <right style="thin">
        <color indexed="64"/>
      </right>
      <top/>
      <bottom style="thin">
        <color auto="1"/>
      </bottom>
      <diagonal/>
    </border>
    <border>
      <left style="thin">
        <color indexed="64"/>
      </left>
      <right/>
      <top/>
      <bottom style="thin">
        <color indexed="64"/>
      </bottom>
      <diagonal/>
    </border>
    <border>
      <left style="thin">
        <color auto="1"/>
      </left>
      <right style="double">
        <color auto="1"/>
      </right>
      <top/>
      <bottom style="thin">
        <color indexed="64"/>
      </bottom>
      <diagonal/>
    </border>
    <border>
      <left style="double">
        <color auto="1"/>
      </left>
      <right style="thin">
        <color indexed="64"/>
      </right>
      <top/>
      <bottom/>
      <diagonal/>
    </border>
    <border>
      <left/>
      <right style="thin">
        <color indexed="64"/>
      </right>
      <top/>
      <bottom/>
      <diagonal/>
    </border>
    <border>
      <left style="thin">
        <color indexed="64"/>
      </left>
      <right style="double">
        <color indexed="64"/>
      </right>
      <top/>
      <bottom/>
      <diagonal/>
    </border>
    <border>
      <left style="medium">
        <color indexed="64"/>
      </left>
      <right style="medium">
        <color auto="1"/>
      </right>
      <top style="medium">
        <color indexed="64"/>
      </top>
      <bottom style="thin">
        <color indexed="64"/>
      </bottom>
      <diagonal/>
    </border>
  </borders>
  <cellStyleXfs count="1">
    <xf numFmtId="0" fontId="0" fillId="0" borderId="0"/>
  </cellStyleXfs>
  <cellXfs count="87">
    <xf numFmtId="0" fontId="0" fillId="0" borderId="0" xfId="0"/>
    <xf numFmtId="0" fontId="2" fillId="0" borderId="0" xfId="0" applyFont="1"/>
    <xf numFmtId="0" fontId="1" fillId="0" borderId="0" xfId="0" applyFont="1"/>
    <xf numFmtId="0" fontId="1" fillId="0" borderId="0" xfId="0" applyFont="1" applyAlignment="1">
      <alignment horizontal="center"/>
    </xf>
    <xf numFmtId="14" fontId="1" fillId="0" borderId="0" xfId="0" applyNumberFormat="1" applyFont="1"/>
    <xf numFmtId="0" fontId="3" fillId="0" borderId="1" xfId="0" applyFont="1" applyBorder="1" applyAlignment="1">
      <alignment horizontal="center"/>
    </xf>
    <xf numFmtId="0" fontId="1" fillId="0" borderId="1" xfId="0" applyFont="1" applyBorder="1" applyAlignment="1">
      <alignment horizontal="center"/>
    </xf>
    <xf numFmtId="0" fontId="3" fillId="2" borderId="0" xfId="0" applyFont="1" applyFill="1" applyAlignment="1">
      <alignment horizontal="center"/>
    </xf>
    <xf numFmtId="0" fontId="3" fillId="2" borderId="0" xfId="0" applyFont="1" applyFill="1" applyAlignment="1">
      <alignment horizontal="left"/>
    </xf>
    <xf numFmtId="0" fontId="2" fillId="0" borderId="0" xfId="0" applyFont="1" applyAlignment="1">
      <alignment horizontal="center"/>
    </xf>
    <xf numFmtId="164" fontId="1" fillId="0" borderId="0" xfId="0" applyNumberFormat="1" applyFont="1"/>
    <xf numFmtId="3" fontId="1" fillId="0" borderId="0" xfId="0" applyNumberFormat="1" applyFont="1"/>
    <xf numFmtId="0" fontId="0" fillId="0" borderId="0" xfId="0" applyAlignment="1">
      <alignment horizontal="center"/>
    </xf>
    <xf numFmtId="0" fontId="0" fillId="0" borderId="1" xfId="0" applyBorder="1" applyAlignment="1">
      <alignment horizontal="center"/>
    </xf>
    <xf numFmtId="3" fontId="0" fillId="0" borderId="0" xfId="0" applyNumberFormat="1"/>
    <xf numFmtId="0" fontId="1" fillId="0" borderId="2" xfId="0" applyFont="1" applyBorder="1" applyAlignment="1">
      <alignment horizontal="center"/>
    </xf>
    <xf numFmtId="0" fontId="0" fillId="0" borderId="2" xfId="0" applyBorder="1" applyAlignment="1">
      <alignment horizontal="center"/>
    </xf>
    <xf numFmtId="3" fontId="1" fillId="0" borderId="2" xfId="0" applyNumberFormat="1" applyFont="1" applyBorder="1"/>
    <xf numFmtId="164" fontId="3" fillId="2" borderId="0" xfId="0" applyNumberFormat="1" applyFont="1" applyFill="1" applyAlignment="1">
      <alignment horizontal="center"/>
    </xf>
    <xf numFmtId="3" fontId="3" fillId="2" borderId="0" xfId="0" applyNumberFormat="1" applyFont="1" applyFill="1" applyAlignment="1">
      <alignment horizontal="center"/>
    </xf>
    <xf numFmtId="3" fontId="3" fillId="2" borderId="2" xfId="0" applyNumberFormat="1" applyFont="1" applyFill="1" applyBorder="1" applyAlignment="1">
      <alignment horizontal="center"/>
    </xf>
    <xf numFmtId="0" fontId="6" fillId="0" borderId="2" xfId="0" applyFont="1" applyBorder="1" applyAlignment="1">
      <alignment horizontal="center"/>
    </xf>
    <xf numFmtId="14" fontId="0" fillId="0" borderId="0" xfId="0" applyNumberFormat="1" applyAlignment="1">
      <alignment horizontal="left"/>
    </xf>
    <xf numFmtId="14" fontId="0" fillId="0" borderId="0" xfId="0" applyNumberFormat="1" applyAlignment="1">
      <alignment horizontal="center"/>
    </xf>
    <xf numFmtId="14" fontId="1" fillId="0" borderId="0" xfId="0" applyNumberFormat="1" applyFont="1" applyAlignment="1">
      <alignment horizontal="center"/>
    </xf>
    <xf numFmtId="164" fontId="1" fillId="3" borderId="7" xfId="0" applyNumberFormat="1" applyFont="1" applyFill="1" applyBorder="1"/>
    <xf numFmtId="164" fontId="2" fillId="0" borderId="0" xfId="0" applyNumberFormat="1" applyFont="1"/>
    <xf numFmtId="0" fontId="1" fillId="0" borderId="2" xfId="0" applyFont="1" applyBorder="1"/>
    <xf numFmtId="14" fontId="1" fillId="0" borderId="2" xfId="0" applyNumberFormat="1" applyFont="1" applyBorder="1" applyAlignment="1">
      <alignment horizontal="center"/>
    </xf>
    <xf numFmtId="14" fontId="0" fillId="0" borderId="2" xfId="0" applyNumberFormat="1" applyBorder="1" applyAlignment="1">
      <alignment horizontal="center"/>
    </xf>
    <xf numFmtId="0" fontId="0" fillId="0" borderId="3" xfId="0" applyBorder="1" applyAlignment="1">
      <alignment horizontal="center"/>
    </xf>
    <xf numFmtId="164" fontId="3" fillId="2" borderId="2" xfId="0" applyNumberFormat="1" applyFont="1" applyFill="1" applyBorder="1" applyAlignment="1">
      <alignment horizontal="center"/>
    </xf>
    <xf numFmtId="164" fontId="2" fillId="0" borderId="2" xfId="0" applyNumberFormat="1" applyFont="1" applyBorder="1"/>
    <xf numFmtId="0" fontId="7" fillId="0" borderId="0" xfId="0" applyFont="1" applyAlignment="1">
      <alignment horizontal="center"/>
    </xf>
    <xf numFmtId="0" fontId="7" fillId="0" borderId="0" xfId="0" applyFont="1"/>
    <xf numFmtId="0" fontId="8" fillId="0" borderId="1" xfId="0" applyFont="1" applyBorder="1" applyAlignment="1">
      <alignment horizontal="center"/>
    </xf>
    <xf numFmtId="0" fontId="7" fillId="0" borderId="0" xfId="0" applyFont="1" applyAlignment="1">
      <alignment horizontal="center" wrapText="1"/>
    </xf>
    <xf numFmtId="0" fontId="7" fillId="0" borderId="1" xfId="0" applyFont="1" applyBorder="1" applyAlignment="1">
      <alignment horizontal="center" wrapText="1"/>
    </xf>
    <xf numFmtId="0" fontId="8" fillId="2" borderId="8" xfId="0" applyFont="1" applyFill="1" applyBorder="1" applyAlignment="1">
      <alignment horizontal="center"/>
    </xf>
    <xf numFmtId="0" fontId="8" fillId="2" borderId="8" xfId="0" applyFont="1" applyFill="1" applyBorder="1" applyAlignment="1">
      <alignment horizontal="left"/>
    </xf>
    <xf numFmtId="3" fontId="7" fillId="2" borderId="8" xfId="0" applyNumberFormat="1" applyFont="1" applyFill="1" applyBorder="1" applyAlignment="1">
      <alignment horizontal="left"/>
    </xf>
    <xf numFmtId="3" fontId="7" fillId="2" borderId="8" xfId="0" applyNumberFormat="1" applyFont="1" applyFill="1" applyBorder="1" applyAlignment="1">
      <alignment horizontal="center"/>
    </xf>
    <xf numFmtId="3" fontId="7" fillId="2" borderId="1" xfId="0" applyNumberFormat="1" applyFont="1" applyFill="1" applyBorder="1" applyAlignment="1">
      <alignment horizontal="left"/>
    </xf>
    <xf numFmtId="3" fontId="7" fillId="0" borderId="0" xfId="0" applyNumberFormat="1" applyFont="1" applyAlignment="1">
      <alignment horizontal="center"/>
    </xf>
    <xf numFmtId="0" fontId="9" fillId="0" borderId="0" xfId="0" applyFont="1"/>
    <xf numFmtId="164" fontId="7" fillId="0" borderId="0" xfId="0" applyNumberFormat="1" applyFont="1" applyAlignment="1">
      <alignment horizontal="right"/>
    </xf>
    <xf numFmtId="164" fontId="1" fillId="0" borderId="9" xfId="0" applyNumberFormat="1" applyFont="1" applyBorder="1"/>
    <xf numFmtId="0" fontId="6" fillId="5" borderId="0" xfId="0" applyFont="1" applyFill="1" applyAlignment="1">
      <alignment horizontal="center"/>
    </xf>
    <xf numFmtId="0" fontId="0" fillId="6" borderId="0" xfId="0" applyFill="1" applyAlignment="1">
      <alignment horizontal="center"/>
    </xf>
    <xf numFmtId="0" fontId="10" fillId="5" borderId="0" xfId="0" applyFont="1" applyFill="1" applyAlignment="1">
      <alignment horizontal="center"/>
    </xf>
    <xf numFmtId="0" fontId="0" fillId="0" borderId="0" xfId="0" applyAlignment="1">
      <alignment horizontal="center" wrapText="1"/>
    </xf>
    <xf numFmtId="0" fontId="11" fillId="5" borderId="0" xfId="0" applyFont="1" applyFill="1" applyAlignment="1">
      <alignment horizontal="center" wrapText="1"/>
    </xf>
    <xf numFmtId="0" fontId="0" fillId="6" borderId="0" xfId="0" applyFill="1" applyAlignment="1">
      <alignment horizontal="center" wrapText="1"/>
    </xf>
    <xf numFmtId="164" fontId="0" fillId="3" borderId="10" xfId="0" applyNumberFormat="1" applyFill="1" applyBorder="1"/>
    <xf numFmtId="164" fontId="0" fillId="0" borderId="0" xfId="0" applyNumberFormat="1"/>
    <xf numFmtId="3" fontId="0" fillId="3" borderId="10" xfId="0" applyNumberFormat="1" applyFill="1" applyBorder="1"/>
    <xf numFmtId="164" fontId="0" fillId="5" borderId="10" xfId="0" applyNumberFormat="1" applyFill="1" applyBorder="1"/>
    <xf numFmtId="0" fontId="0" fillId="6" borderId="0" xfId="0" applyFill="1"/>
    <xf numFmtId="4" fontId="0" fillId="3" borderId="10" xfId="0" applyNumberFormat="1" applyFill="1" applyBorder="1"/>
    <xf numFmtId="3" fontId="0" fillId="5" borderId="10" xfId="0" applyNumberFormat="1" applyFill="1" applyBorder="1"/>
    <xf numFmtId="0" fontId="6" fillId="0" borderId="0" xfId="0" applyFont="1"/>
    <xf numFmtId="0" fontId="16" fillId="0" borderId="0" xfId="0" applyFont="1"/>
    <xf numFmtId="0" fontId="0" fillId="0" borderId="0" xfId="0" applyAlignment="1">
      <alignment horizontal="right"/>
    </xf>
    <xf numFmtId="0" fontId="11" fillId="5" borderId="0" xfId="0" applyFont="1" applyFill="1"/>
    <xf numFmtId="0" fontId="0" fillId="0" borderId="13" xfId="0" applyBorder="1" applyAlignment="1">
      <alignment horizontal="center"/>
    </xf>
    <xf numFmtId="164" fontId="2" fillId="7" borderId="14" xfId="0" applyNumberFormat="1" applyFont="1" applyFill="1" applyBorder="1" applyAlignment="1">
      <alignment horizontal="center" wrapText="1"/>
    </xf>
    <xf numFmtId="164" fontId="2" fillId="7" borderId="1" xfId="0" applyNumberFormat="1" applyFont="1" applyFill="1" applyBorder="1" applyAlignment="1">
      <alignment horizontal="center" wrapText="1"/>
    </xf>
    <xf numFmtId="164" fontId="2" fillId="7" borderId="15" xfId="0" applyNumberFormat="1" applyFont="1" applyFill="1" applyBorder="1" applyAlignment="1">
      <alignment horizontal="center" wrapText="1"/>
    </xf>
    <xf numFmtId="164" fontId="2" fillId="7" borderId="16" xfId="0" applyNumberFormat="1" applyFont="1" applyFill="1" applyBorder="1" applyAlignment="1">
      <alignment horizontal="center" wrapText="1"/>
    </xf>
    <xf numFmtId="0" fontId="2" fillId="0" borderId="12" xfId="0" applyFont="1" applyBorder="1" applyAlignment="1">
      <alignment horizontal="center"/>
    </xf>
    <xf numFmtId="164" fontId="2" fillId="0" borderId="17" xfId="0" applyNumberFormat="1" applyFont="1" applyBorder="1"/>
    <xf numFmtId="165" fontId="2" fillId="0" borderId="0" xfId="0" applyNumberFormat="1" applyFont="1"/>
    <xf numFmtId="166" fontId="2" fillId="0" borderId="0" xfId="0" applyNumberFormat="1" applyFont="1"/>
    <xf numFmtId="164" fontId="2" fillId="0" borderId="18" xfId="0" applyNumberFormat="1" applyFont="1" applyBorder="1"/>
    <xf numFmtId="164" fontId="2" fillId="0" borderId="19" xfId="0" applyNumberFormat="1" applyFont="1" applyBorder="1"/>
    <xf numFmtId="164" fontId="0" fillId="0" borderId="13" xfId="0" applyNumberFormat="1" applyBorder="1"/>
    <xf numFmtId="6" fontId="1" fillId="8" borderId="20" xfId="0" applyNumberFormat="1" applyFont="1" applyFill="1" applyBorder="1" applyAlignment="1">
      <alignment horizontal="center"/>
    </xf>
    <xf numFmtId="14" fontId="13" fillId="0" borderId="0" xfId="0" applyNumberFormat="1" applyFont="1" applyAlignment="1">
      <alignment horizontal="left"/>
    </xf>
    <xf numFmtId="0" fontId="0" fillId="9" borderId="0" xfId="0" applyFill="1"/>
    <xf numFmtId="1" fontId="3" fillId="7" borderId="11" xfId="0" applyNumberFormat="1" applyFont="1" applyFill="1" applyBorder="1" applyAlignment="1">
      <alignment horizontal="center"/>
    </xf>
    <xf numFmtId="1" fontId="3" fillId="7" borderId="0" xfId="0" applyNumberFormat="1" applyFont="1" applyFill="1" applyAlignment="1">
      <alignment horizontal="center"/>
    </xf>
    <xf numFmtId="1" fontId="3" fillId="7" borderId="12" xfId="0" applyNumberFormat="1" applyFont="1" applyFill="1" applyBorder="1" applyAlignment="1">
      <alignment horizontal="center"/>
    </xf>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6" fillId="7" borderId="0" xfId="0" applyFont="1" applyFill="1" applyAlignment="1">
      <alignment horizontal="center"/>
    </xf>
    <xf numFmtId="0" fontId="6" fillId="2"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5B9BB-66D5-480E-897C-DB53E51D7A49}">
  <dimension ref="A1:BF291"/>
  <sheetViews>
    <sheetView tabSelected="1" workbookViewId="0">
      <pane xSplit="1" ySplit="6" topLeftCell="B7" activePane="bottomRight" state="frozen"/>
      <selection pane="topRight" activeCell="B1" sqref="B1"/>
      <selection pane="bottomLeft" activeCell="A7" sqref="A7"/>
      <selection pane="bottomRight" activeCell="B1" sqref="B1"/>
    </sheetView>
  </sheetViews>
  <sheetFormatPr defaultRowHeight="15" x14ac:dyDescent="0.35"/>
  <cols>
    <col min="1" max="1" width="10.09765625" bestFit="1" customWidth="1"/>
    <col min="2" max="2" width="11.3984375" bestFit="1" customWidth="1"/>
    <col min="3" max="3" width="23" bestFit="1" customWidth="1"/>
    <col min="4" max="5" width="16.09765625" hidden="1" customWidth="1"/>
    <col min="6" max="6" width="15" hidden="1" customWidth="1"/>
    <col min="7" max="7" width="12.8984375" hidden="1" customWidth="1"/>
    <col min="8" max="8" width="12.3984375" hidden="1" customWidth="1"/>
    <col min="9" max="9" width="18.09765625" customWidth="1"/>
    <col min="10" max="10" width="13.8984375" hidden="1" customWidth="1"/>
    <col min="11" max="11" width="17.3984375" hidden="1" customWidth="1"/>
    <col min="12" max="12" width="13.8984375" hidden="1" customWidth="1"/>
    <col min="13" max="13" width="12.3984375" hidden="1" customWidth="1"/>
    <col min="14" max="14" width="14.69921875" hidden="1" customWidth="1"/>
    <col min="15" max="15" width="14" hidden="1" customWidth="1"/>
    <col min="16" max="16" width="14.59765625" hidden="1" customWidth="1"/>
    <col min="17" max="17" width="15.296875" customWidth="1"/>
    <col min="18" max="18" width="15.69921875" customWidth="1"/>
    <col min="19" max="19" width="19.296875" customWidth="1"/>
    <col min="20" max="21" width="16.09765625" bestFit="1" customWidth="1"/>
    <col min="22" max="22" width="16.09765625" customWidth="1"/>
    <col min="23" max="24" width="11.5" customWidth="1"/>
    <col min="25" max="25" width="16.796875" bestFit="1" customWidth="1"/>
    <col min="26" max="26" width="13.8984375" customWidth="1"/>
    <col min="27" max="27" width="13.69921875" customWidth="1"/>
    <col min="28" max="28" width="12.8984375" customWidth="1"/>
    <col min="29" max="29" width="15.09765625" customWidth="1"/>
    <col min="30" max="30" width="13.69921875" customWidth="1"/>
    <col min="31" max="31" width="14.59765625" customWidth="1"/>
    <col min="32" max="32" width="15.296875" customWidth="1"/>
    <col min="33" max="33" width="15.69921875" customWidth="1"/>
    <col min="34" max="34" width="19.296875" customWidth="1"/>
    <col min="35" max="35" width="17.09765625" customWidth="1"/>
    <col min="36" max="36" width="4.296875" hidden="1" customWidth="1"/>
    <col min="37" max="47" width="8.796875" hidden="1" customWidth="1"/>
    <col min="48" max="48" width="11" hidden="1" customWidth="1"/>
    <col min="49" max="49" width="4.296875" hidden="1" customWidth="1"/>
    <col min="50" max="50" width="5.8984375" hidden="1" customWidth="1"/>
    <col min="51" max="51" width="10.19921875" hidden="1" customWidth="1"/>
    <col min="52" max="52" width="20.8984375" hidden="1" customWidth="1"/>
    <col min="53" max="53" width="8" hidden="1" customWidth="1"/>
    <col min="54" max="55" width="10.59765625" hidden="1" customWidth="1"/>
    <col min="56" max="57" width="12.3984375" hidden="1" customWidth="1"/>
    <col min="58" max="58" width="10.5" hidden="1" customWidth="1"/>
  </cols>
  <sheetData>
    <row r="1" spans="1:58" ht="15.6" thickBot="1" x14ac:dyDescent="0.4">
      <c r="B1" s="22">
        <v>45771</v>
      </c>
      <c r="C1" s="2"/>
      <c r="D1" s="2"/>
      <c r="E1" s="27"/>
      <c r="F1" s="3"/>
      <c r="G1" s="3"/>
      <c r="H1" s="3"/>
      <c r="I1" s="3" t="s">
        <v>0</v>
      </c>
      <c r="J1" s="3"/>
      <c r="K1" s="3"/>
      <c r="L1" s="3"/>
      <c r="M1" s="3"/>
      <c r="N1" s="3"/>
      <c r="O1" s="3"/>
      <c r="P1" s="3"/>
      <c r="Q1" s="3" t="s">
        <v>1</v>
      </c>
      <c r="R1" s="3" t="s">
        <v>2</v>
      </c>
      <c r="S1" s="15" t="s">
        <v>3</v>
      </c>
      <c r="T1" s="12" t="s">
        <v>4</v>
      </c>
      <c r="U1" s="12" t="s">
        <v>5</v>
      </c>
      <c r="V1" s="12" t="s">
        <v>6</v>
      </c>
      <c r="W1" s="12" t="s">
        <v>7</v>
      </c>
      <c r="X1" s="12" t="s">
        <v>423</v>
      </c>
      <c r="Y1" s="12" t="s">
        <v>424</v>
      </c>
      <c r="Z1" s="12" t="s">
        <v>428</v>
      </c>
      <c r="AA1" s="12" t="s">
        <v>453</v>
      </c>
      <c r="AB1" s="12" t="s">
        <v>454</v>
      </c>
      <c r="AC1" s="12" t="s">
        <v>455</v>
      </c>
      <c r="AD1" s="12" t="s">
        <v>456</v>
      </c>
      <c r="AE1" s="12" t="s">
        <v>457</v>
      </c>
      <c r="AF1" s="12" t="s">
        <v>494</v>
      </c>
      <c r="AG1" s="12" t="s">
        <v>495</v>
      </c>
      <c r="AH1" s="16" t="s">
        <v>496</v>
      </c>
      <c r="AI1" s="12" t="s">
        <v>497</v>
      </c>
      <c r="AJ1" s="78"/>
      <c r="AW1" s="78"/>
      <c r="AX1" s="85" t="s">
        <v>505</v>
      </c>
      <c r="AY1" s="85"/>
      <c r="AZ1" s="85"/>
      <c r="BA1" s="85"/>
      <c r="BB1" s="85"/>
      <c r="BC1" s="85"/>
      <c r="BD1" s="85"/>
      <c r="BE1" s="85"/>
      <c r="BF1" s="85"/>
    </row>
    <row r="2" spans="1:58" ht="15.6" thickBot="1" x14ac:dyDescent="0.4">
      <c r="B2" s="77" t="s">
        <v>499</v>
      </c>
      <c r="C2" s="2"/>
      <c r="D2" s="12" t="s">
        <v>442</v>
      </c>
      <c r="E2" s="16" t="s">
        <v>441</v>
      </c>
      <c r="F2" s="12"/>
      <c r="G2" s="12"/>
      <c r="H2" s="3"/>
      <c r="I2" s="12"/>
      <c r="J2" s="3"/>
      <c r="K2" s="3"/>
      <c r="L2" s="3"/>
      <c r="M2" s="3"/>
      <c r="N2" s="3"/>
      <c r="O2" s="3"/>
      <c r="P2" s="3"/>
      <c r="Q2" s="2"/>
      <c r="R2" s="3"/>
      <c r="S2" s="16" t="s">
        <v>432</v>
      </c>
      <c r="T2" s="12" t="s">
        <v>436</v>
      </c>
      <c r="U2" s="12" t="s">
        <v>439</v>
      </c>
      <c r="V2" s="12"/>
      <c r="W2" s="12" t="s">
        <v>439</v>
      </c>
      <c r="X2" s="23">
        <v>45920</v>
      </c>
      <c r="Y2" s="12"/>
      <c r="AA2" s="82" t="s">
        <v>452</v>
      </c>
      <c r="AB2" s="83"/>
      <c r="AC2" s="83"/>
      <c r="AD2" s="83"/>
      <c r="AE2" s="84"/>
      <c r="AF2" s="2"/>
      <c r="AG2" s="3"/>
      <c r="AH2" s="16" t="s">
        <v>440</v>
      </c>
      <c r="AI2" s="12" t="s">
        <v>440</v>
      </c>
      <c r="AJ2" s="78"/>
      <c r="AW2" s="78"/>
      <c r="AX2" s="85"/>
      <c r="AY2" s="85"/>
      <c r="AZ2" s="85"/>
      <c r="BA2" s="85"/>
      <c r="BB2" s="85"/>
      <c r="BC2" s="85"/>
      <c r="BD2" s="85"/>
      <c r="BE2" s="85"/>
      <c r="BF2" s="85"/>
    </row>
    <row r="3" spans="1:58" x14ac:dyDescent="0.35">
      <c r="A3" s="4"/>
      <c r="B3" s="2"/>
      <c r="C3" s="2"/>
      <c r="D3" s="24">
        <v>44977</v>
      </c>
      <c r="E3" s="28">
        <v>45342</v>
      </c>
      <c r="F3" s="12" t="s">
        <v>432</v>
      </c>
      <c r="G3" s="12" t="s">
        <v>432</v>
      </c>
      <c r="H3" s="12" t="s">
        <v>432</v>
      </c>
      <c r="I3" s="12" t="s">
        <v>432</v>
      </c>
      <c r="J3" s="12" t="s">
        <v>432</v>
      </c>
      <c r="K3" s="12" t="s">
        <v>432</v>
      </c>
      <c r="L3" s="12" t="s">
        <v>432</v>
      </c>
      <c r="M3" s="12" t="s">
        <v>432</v>
      </c>
      <c r="N3" s="12" t="s">
        <v>432</v>
      </c>
      <c r="O3" s="12" t="s">
        <v>432</v>
      </c>
      <c r="P3" s="12" t="s">
        <v>432</v>
      </c>
      <c r="Q3" s="12" t="s">
        <v>432</v>
      </c>
      <c r="R3" s="12" t="s">
        <v>432</v>
      </c>
      <c r="S3" s="15" t="s">
        <v>8</v>
      </c>
      <c r="T3" s="24">
        <v>45708</v>
      </c>
      <c r="U3" s="24">
        <v>46073</v>
      </c>
      <c r="V3" s="12" t="s">
        <v>440</v>
      </c>
      <c r="W3" s="24">
        <v>46073</v>
      </c>
      <c r="X3" s="24"/>
      <c r="Y3" s="12" t="s">
        <v>440</v>
      </c>
      <c r="Z3" s="12" t="s">
        <v>432</v>
      </c>
      <c r="AA3" s="12" t="s">
        <v>440</v>
      </c>
      <c r="AB3" s="12" t="s">
        <v>440</v>
      </c>
      <c r="AC3" s="12" t="s">
        <v>440</v>
      </c>
      <c r="AD3" s="12" t="s">
        <v>440</v>
      </c>
      <c r="AE3" s="12" t="s">
        <v>432</v>
      </c>
      <c r="AF3" s="12" t="s">
        <v>440</v>
      </c>
      <c r="AG3" s="12" t="s">
        <v>440</v>
      </c>
      <c r="AH3" s="15" t="s">
        <v>8</v>
      </c>
      <c r="AI3" s="12" t="s">
        <v>422</v>
      </c>
      <c r="AJ3" s="78"/>
      <c r="AW3" s="78"/>
      <c r="AX3" s="33"/>
      <c r="AY3" s="34"/>
      <c r="AZ3" s="34"/>
      <c r="BA3" s="33" t="s">
        <v>0</v>
      </c>
      <c r="BB3" s="33" t="s">
        <v>443</v>
      </c>
      <c r="BC3" s="33" t="s">
        <v>1</v>
      </c>
      <c r="BD3" s="33"/>
      <c r="BE3" s="33" t="s">
        <v>2</v>
      </c>
      <c r="BF3" s="33" t="s">
        <v>3</v>
      </c>
    </row>
    <row r="4" spans="1:58" ht="15.6" thickBot="1" x14ac:dyDescent="0.4">
      <c r="A4" s="2"/>
      <c r="B4" s="2"/>
      <c r="C4" s="2"/>
      <c r="D4" s="23" t="s">
        <v>438</v>
      </c>
      <c r="E4" s="29" t="s">
        <v>438</v>
      </c>
      <c r="F4" s="3" t="s">
        <v>433</v>
      </c>
      <c r="G4" s="12" t="s">
        <v>431</v>
      </c>
      <c r="H4" s="12" t="s">
        <v>9</v>
      </c>
      <c r="I4" s="3" t="s">
        <v>434</v>
      </c>
      <c r="J4" s="3" t="s">
        <v>10</v>
      </c>
      <c r="K4" s="3" t="s">
        <v>11</v>
      </c>
      <c r="L4" s="3" t="s">
        <v>12</v>
      </c>
      <c r="M4" s="3" t="s">
        <v>13</v>
      </c>
      <c r="N4" s="3" t="s">
        <v>14</v>
      </c>
      <c r="O4" s="3" t="s">
        <v>15</v>
      </c>
      <c r="P4" s="3" t="s">
        <v>16</v>
      </c>
      <c r="Q4" s="3" t="s">
        <v>17</v>
      </c>
      <c r="R4" s="3" t="s">
        <v>18</v>
      </c>
      <c r="S4" s="21" t="s">
        <v>27</v>
      </c>
      <c r="T4" s="23" t="s">
        <v>438</v>
      </c>
      <c r="U4" s="23" t="s">
        <v>438</v>
      </c>
      <c r="V4" s="3" t="s">
        <v>504</v>
      </c>
      <c r="W4" s="12" t="s">
        <v>506</v>
      </c>
      <c r="X4" s="12" t="s">
        <v>507</v>
      </c>
      <c r="Y4" s="3" t="s">
        <v>434</v>
      </c>
      <c r="Z4" s="3" t="s">
        <v>10</v>
      </c>
      <c r="AA4" s="3" t="s">
        <v>12</v>
      </c>
      <c r="AB4" s="3" t="s">
        <v>13</v>
      </c>
      <c r="AC4" s="3" t="s">
        <v>14</v>
      </c>
      <c r="AD4" s="3" t="s">
        <v>15</v>
      </c>
      <c r="AE4" s="3" t="s">
        <v>16</v>
      </c>
      <c r="AF4" s="3" t="s">
        <v>17</v>
      </c>
      <c r="AG4" s="3" t="s">
        <v>18</v>
      </c>
      <c r="AH4" s="21" t="s">
        <v>27</v>
      </c>
      <c r="AI4" s="3" t="s">
        <v>19</v>
      </c>
      <c r="AJ4" s="78"/>
      <c r="AW4" s="78"/>
      <c r="AX4" s="33"/>
      <c r="AY4" s="34"/>
      <c r="AZ4" s="34"/>
      <c r="BA4" s="34"/>
      <c r="BB4" s="33" t="s">
        <v>444</v>
      </c>
      <c r="BC4" s="34"/>
      <c r="BD4" s="34"/>
      <c r="BE4" s="34"/>
      <c r="BF4" s="34"/>
    </row>
    <row r="5" spans="1:58" ht="53.4" x14ac:dyDescent="0.35">
      <c r="A5" s="5" t="s">
        <v>20</v>
      </c>
      <c r="B5" s="5" t="s">
        <v>21</v>
      </c>
      <c r="C5" s="5" t="s">
        <v>22</v>
      </c>
      <c r="D5" s="13" t="s">
        <v>437</v>
      </c>
      <c r="E5" s="30" t="s">
        <v>437</v>
      </c>
      <c r="F5" s="6" t="s">
        <v>23</v>
      </c>
      <c r="G5" s="13" t="s">
        <v>425</v>
      </c>
      <c r="H5" s="13" t="s">
        <v>24</v>
      </c>
      <c r="I5" s="13" t="s">
        <v>426</v>
      </c>
      <c r="J5" s="6" t="s">
        <v>25</v>
      </c>
      <c r="K5" s="6" t="s">
        <v>26</v>
      </c>
      <c r="L5" s="6" t="s">
        <v>25</v>
      </c>
      <c r="M5" s="6" t="s">
        <v>25</v>
      </c>
      <c r="N5" s="6" t="s">
        <v>25</v>
      </c>
      <c r="O5" s="6" t="s">
        <v>25</v>
      </c>
      <c r="P5" s="13" t="s">
        <v>421</v>
      </c>
      <c r="Q5" s="6" t="s">
        <v>27</v>
      </c>
      <c r="R5" s="6" t="s">
        <v>28</v>
      </c>
      <c r="S5" s="76">
        <v>5378</v>
      </c>
      <c r="T5" s="13" t="s">
        <v>437</v>
      </c>
      <c r="U5" s="13" t="s">
        <v>437</v>
      </c>
      <c r="V5" s="13" t="s">
        <v>426</v>
      </c>
      <c r="W5" s="13" t="s">
        <v>425</v>
      </c>
      <c r="X5" s="13" t="s">
        <v>24</v>
      </c>
      <c r="Y5" s="13" t="s">
        <v>426</v>
      </c>
      <c r="Z5" s="6" t="s">
        <v>25</v>
      </c>
      <c r="AA5" s="6" t="s">
        <v>25</v>
      </c>
      <c r="AB5" s="6" t="s">
        <v>25</v>
      </c>
      <c r="AC5" s="6" t="s">
        <v>25</v>
      </c>
      <c r="AD5" s="6" t="s">
        <v>25</v>
      </c>
      <c r="AE5" s="13" t="s">
        <v>421</v>
      </c>
      <c r="AF5" s="6" t="s">
        <v>27</v>
      </c>
      <c r="AG5" s="6" t="s">
        <v>28</v>
      </c>
      <c r="AH5" s="76">
        <v>5615</v>
      </c>
      <c r="AI5" s="13" t="s">
        <v>498</v>
      </c>
      <c r="AJ5" s="78"/>
      <c r="AK5" s="63" t="s">
        <v>486</v>
      </c>
      <c r="AL5" s="79" t="s">
        <v>487</v>
      </c>
      <c r="AM5" s="80"/>
      <c r="AN5" s="80"/>
      <c r="AO5" s="80"/>
      <c r="AP5" s="80"/>
      <c r="AQ5" s="80"/>
      <c r="AR5" s="80"/>
      <c r="AS5" s="80"/>
      <c r="AT5" s="80"/>
      <c r="AU5" s="81"/>
      <c r="AV5" s="64" t="s">
        <v>488</v>
      </c>
      <c r="AW5" s="78"/>
      <c r="AX5" s="35" t="s">
        <v>20</v>
      </c>
      <c r="AY5" s="35" t="s">
        <v>21</v>
      </c>
      <c r="AZ5" s="35" t="s">
        <v>22</v>
      </c>
      <c r="BA5" s="36" t="s">
        <v>485</v>
      </c>
      <c r="BB5" s="36" t="s">
        <v>445</v>
      </c>
      <c r="BC5" s="37" t="s">
        <v>445</v>
      </c>
      <c r="BD5" s="37" t="s">
        <v>451</v>
      </c>
      <c r="BE5" s="37" t="s">
        <v>451</v>
      </c>
      <c r="BF5" s="37" t="s">
        <v>446</v>
      </c>
    </row>
    <row r="6" spans="1:58" ht="30" x14ac:dyDescent="0.35">
      <c r="A6" s="7" t="s">
        <v>29</v>
      </c>
      <c r="B6" s="8"/>
      <c r="C6" s="8" t="s">
        <v>30</v>
      </c>
      <c r="D6" s="18">
        <f t="shared" ref="D6:AI6" si="0">SUM(D7:D291)</f>
        <v>449349.2</v>
      </c>
      <c r="E6" s="31">
        <f t="shared" si="0"/>
        <v>444996.7</v>
      </c>
      <c r="F6" s="18">
        <f t="shared" si="0"/>
        <v>449622.8</v>
      </c>
      <c r="G6" s="18">
        <f t="shared" si="0"/>
        <v>6246.4</v>
      </c>
      <c r="H6" s="18">
        <f t="shared" si="0"/>
        <v>28</v>
      </c>
      <c r="I6" s="18">
        <f t="shared" si="0"/>
        <v>455897.2</v>
      </c>
      <c r="J6" s="18">
        <f t="shared" si="0"/>
        <v>54183.8</v>
      </c>
      <c r="K6" s="19">
        <f t="shared" si="0"/>
        <v>119124879</v>
      </c>
      <c r="L6" s="18">
        <f t="shared" si="0"/>
        <v>22149.4</v>
      </c>
      <c r="M6" s="18">
        <f t="shared" si="0"/>
        <v>9814.1</v>
      </c>
      <c r="N6" s="18">
        <f t="shared" si="0"/>
        <v>109934.2</v>
      </c>
      <c r="O6" s="18">
        <f t="shared" si="0"/>
        <v>10165.6</v>
      </c>
      <c r="P6" s="18">
        <f t="shared" si="0"/>
        <v>12486.2</v>
      </c>
      <c r="Q6" s="18">
        <f t="shared" si="0"/>
        <v>674630.5</v>
      </c>
      <c r="R6" s="19">
        <f t="shared" si="0"/>
        <v>68693312</v>
      </c>
      <c r="S6" s="20">
        <f t="shared" si="0"/>
        <v>3696856141</v>
      </c>
      <c r="T6" s="18">
        <f t="shared" si="0"/>
        <v>442428.8</v>
      </c>
      <c r="U6" s="18">
        <f t="shared" si="0"/>
        <v>0</v>
      </c>
      <c r="V6" s="18">
        <f t="shared" si="0"/>
        <v>442810.1</v>
      </c>
      <c r="W6" s="18">
        <f t="shared" si="0"/>
        <v>6246.4</v>
      </c>
      <c r="X6" s="18">
        <f t="shared" si="0"/>
        <v>28</v>
      </c>
      <c r="Y6" s="18">
        <f t="shared" si="0"/>
        <v>449084.5</v>
      </c>
      <c r="Z6" s="18">
        <f t="shared" si="0"/>
        <v>53552.9</v>
      </c>
      <c r="AA6" s="18">
        <f t="shared" si="0"/>
        <v>22149.4</v>
      </c>
      <c r="AB6" s="18">
        <f t="shared" si="0"/>
        <v>9814.1</v>
      </c>
      <c r="AC6" s="18">
        <f t="shared" si="0"/>
        <v>109934.2</v>
      </c>
      <c r="AD6" s="18">
        <f t="shared" si="0"/>
        <v>10165.6</v>
      </c>
      <c r="AE6" s="18">
        <f t="shared" si="0"/>
        <v>12486.2</v>
      </c>
      <c r="AF6" s="18">
        <f t="shared" si="0"/>
        <v>667186.9</v>
      </c>
      <c r="AG6" s="19">
        <f t="shared" si="0"/>
        <v>68693312</v>
      </c>
      <c r="AH6" s="20">
        <f t="shared" si="0"/>
        <v>3814947830</v>
      </c>
      <c r="AI6" s="19">
        <f t="shared" si="0"/>
        <v>118091689</v>
      </c>
      <c r="AJ6" s="78"/>
      <c r="AK6" s="5" t="s">
        <v>20</v>
      </c>
      <c r="AL6" s="65" t="s">
        <v>489</v>
      </c>
      <c r="AM6" s="66"/>
      <c r="AN6" s="66"/>
      <c r="AO6" s="66"/>
      <c r="AP6" s="66" t="s">
        <v>490</v>
      </c>
      <c r="AQ6" s="67"/>
      <c r="AR6" s="66"/>
      <c r="AS6" s="66"/>
      <c r="AT6" s="66" t="s">
        <v>491</v>
      </c>
      <c r="AU6" s="68" t="s">
        <v>492</v>
      </c>
      <c r="AV6" s="64" t="s">
        <v>493</v>
      </c>
      <c r="AW6" s="78"/>
      <c r="AX6" s="38" t="s">
        <v>29</v>
      </c>
      <c r="AY6" s="38"/>
      <c r="AZ6" s="39" t="s">
        <v>30</v>
      </c>
      <c r="BA6" s="40"/>
      <c r="BB6" s="41">
        <f>SUM(BB7:BB291)</f>
        <v>144</v>
      </c>
      <c r="BC6" s="42"/>
      <c r="BD6" s="42"/>
      <c r="BE6" s="42"/>
      <c r="BF6" s="42"/>
    </row>
    <row r="7" spans="1:58" x14ac:dyDescent="0.35">
      <c r="A7" s="9">
        <v>101</v>
      </c>
      <c r="B7" s="1" t="s">
        <v>276</v>
      </c>
      <c r="C7" s="1" t="s">
        <v>277</v>
      </c>
      <c r="D7" s="26">
        <v>395.5</v>
      </c>
      <c r="E7" s="32">
        <v>418</v>
      </c>
      <c r="F7" s="10">
        <v>418</v>
      </c>
      <c r="G7" s="10">
        <v>11</v>
      </c>
      <c r="H7" s="10">
        <v>0</v>
      </c>
      <c r="I7" s="10">
        <f t="shared" ref="I7:I70" si="1">F7+G7+H7</f>
        <v>429</v>
      </c>
      <c r="J7" s="10">
        <v>188.9</v>
      </c>
      <c r="K7" s="11">
        <v>296576</v>
      </c>
      <c r="L7" s="10">
        <v>55.1</v>
      </c>
      <c r="M7" s="10">
        <v>0.4</v>
      </c>
      <c r="N7" s="10">
        <v>127.8</v>
      </c>
      <c r="O7" s="10">
        <v>17.5</v>
      </c>
      <c r="P7" s="10">
        <v>0</v>
      </c>
      <c r="Q7" s="10">
        <f t="shared" ref="Q7:Q70" si="2">I7+J7+L7+M7+N7+O7+P7</f>
        <v>818.7</v>
      </c>
      <c r="R7" s="11">
        <v>44800</v>
      </c>
      <c r="S7" s="17">
        <f t="shared" ref="S7:S70" si="3">SUM(Q7*$S$5)+R7</f>
        <v>4447769</v>
      </c>
      <c r="T7" s="10">
        <v>391</v>
      </c>
      <c r="U7" s="25"/>
      <c r="V7" s="46">
        <f t="shared" ref="V7:V70" si="4">IF(BF7="YES",MAX(U7,T7,AVERAGE(D7, E7,T7)),MAX(U7,T7))</f>
        <v>391</v>
      </c>
      <c r="W7" s="25">
        <v>11</v>
      </c>
      <c r="X7" s="25">
        <v>0</v>
      </c>
      <c r="Y7" s="10">
        <f t="shared" ref="Y7:Y70" si="5">V7+W7+X7</f>
        <v>402</v>
      </c>
      <c r="Z7" s="10">
        <f t="shared" ref="Z7:Z70" si="6">AV7</f>
        <v>180.7</v>
      </c>
      <c r="AA7" s="25">
        <v>55.1</v>
      </c>
      <c r="AB7" s="25">
        <f t="shared" ref="AB7:AB70" si="7">M7</f>
        <v>0.4</v>
      </c>
      <c r="AC7" s="25">
        <f t="shared" ref="AC7:AC70" si="8">N7</f>
        <v>127.8</v>
      </c>
      <c r="AD7" s="25">
        <f t="shared" ref="AD7:AD70" si="9">O7</f>
        <v>17.5</v>
      </c>
      <c r="AE7" s="25">
        <v>0</v>
      </c>
      <c r="AF7" s="10">
        <f t="shared" ref="AF7:AF70" si="10">Y7+Z7+AA7+AB7+AC7+AD7+AE7</f>
        <v>783.5</v>
      </c>
      <c r="AG7" s="11">
        <f t="shared" ref="AG7:AG70" si="11">R7</f>
        <v>44800</v>
      </c>
      <c r="AH7" s="17">
        <f t="shared" ref="AH7:AH70" si="12">SUM(AF7*$AH$5)+AG7</f>
        <v>4444153</v>
      </c>
      <c r="AI7" s="11">
        <f t="shared" ref="AI7:AI70" si="13">AH7-S7</f>
        <v>-3616</v>
      </c>
      <c r="AJ7" s="78"/>
      <c r="AK7" s="69">
        <v>101</v>
      </c>
      <c r="AL7" s="70">
        <f t="shared" ref="AL7:AL70" si="14">ROUND(IF(Y7-X7&lt;=99.9,((Y7-X7)*1.014331),0),1)</f>
        <v>0</v>
      </c>
      <c r="AM7" s="1" t="b">
        <f t="shared" ref="AM7:AM70" si="15">AND(Y7-X7&gt;99.9,Y7-X7&lt;=299.9)</f>
        <v>0</v>
      </c>
      <c r="AN7" s="71">
        <f t="shared" ref="AN7:AN70" si="16">IF(AM7=TRUE,ROUND((Y7-X7-100)*9.655,3),0)</f>
        <v>0</v>
      </c>
      <c r="AO7" s="72">
        <f t="shared" ref="AO7:AO70" si="17">IF(AM7=TRUE,ROUND(((7337-AN7)/3642.4)-1,6),0)</f>
        <v>0</v>
      </c>
      <c r="AP7" s="73">
        <f t="shared" ref="AP7:AP70" si="18">ROUND(AO7*Y7,1)</f>
        <v>0</v>
      </c>
      <c r="AQ7" s="1" t="b">
        <f t="shared" ref="AQ7:AQ70" si="19">AND(Y7-X7&gt;299.9,Y7-X7&lt;=1621.9)</f>
        <v>1</v>
      </c>
      <c r="AR7" s="1">
        <f t="shared" ref="AR7:AR70" si="20">IF(AQ7=TRUE,ROUND((Y7-X7-300)*1.2375,4),0)</f>
        <v>126.22499999999999</v>
      </c>
      <c r="AS7" s="72">
        <f t="shared" ref="AS7:AS70" si="21">IF(AQ7=TRUE,ROUND(((5406-AR7)/3642.4)-1,6),0)</f>
        <v>0.44953199999999999</v>
      </c>
      <c r="AT7" s="73">
        <f t="shared" ref="AT7:AT70" si="22">ROUND(AS7*Y7,1)</f>
        <v>180.7</v>
      </c>
      <c r="AU7" s="74">
        <f t="shared" ref="AU7:AU70" si="23">ROUND(IF(Y7-X7&gt;=1622,((Y7-X7)*0.03504),0),1)</f>
        <v>0</v>
      </c>
      <c r="AV7" s="75">
        <f t="shared" ref="AV7:AV70" si="24">MAX(AL7,AP7,AT7,AU7)</f>
        <v>180.7</v>
      </c>
      <c r="AW7" s="78"/>
      <c r="AX7" s="33">
        <v>101</v>
      </c>
      <c r="AY7" s="34" t="s">
        <v>276</v>
      </c>
      <c r="AZ7" s="34" t="s">
        <v>277</v>
      </c>
      <c r="BA7" s="43" t="s">
        <v>447</v>
      </c>
      <c r="BB7" s="44">
        <v>1</v>
      </c>
      <c r="BC7" s="43" t="str">
        <f>IF(BB7&gt;0, "YES", "NO")</f>
        <v>YES</v>
      </c>
      <c r="BD7" s="45">
        <f t="shared" ref="BD7:BD70" si="25">T7-E7</f>
        <v>-27</v>
      </c>
      <c r="BE7" s="43" t="str">
        <f t="shared" ref="BE7:BE70" si="26">IF(BD7&lt;0, "YES", "NO")</f>
        <v>YES</v>
      </c>
      <c r="BF7" s="43" t="str">
        <f t="shared" ref="BF7:BF70" si="27">IF(AND(BA7="YES", BC7="YES", BE7="YES"), "YES", "NO")</f>
        <v>NO</v>
      </c>
    </row>
    <row r="8" spans="1:58" x14ac:dyDescent="0.35">
      <c r="A8" s="9">
        <v>102</v>
      </c>
      <c r="B8" s="1" t="s">
        <v>153</v>
      </c>
      <c r="C8" s="1" t="s">
        <v>154</v>
      </c>
      <c r="D8" s="26">
        <v>590.1</v>
      </c>
      <c r="E8" s="32">
        <v>579.6</v>
      </c>
      <c r="F8" s="10">
        <v>584.9</v>
      </c>
      <c r="G8" s="10">
        <v>9.5</v>
      </c>
      <c r="H8" s="10">
        <v>0</v>
      </c>
      <c r="I8" s="10">
        <f t="shared" si="1"/>
        <v>594.4</v>
      </c>
      <c r="J8" s="10">
        <v>228.3</v>
      </c>
      <c r="K8" s="11">
        <v>160212</v>
      </c>
      <c r="L8" s="10">
        <v>29.8</v>
      </c>
      <c r="M8" s="10">
        <v>37.4</v>
      </c>
      <c r="N8" s="10">
        <v>100.1</v>
      </c>
      <c r="O8" s="10">
        <v>15.4</v>
      </c>
      <c r="P8" s="10">
        <v>0</v>
      </c>
      <c r="Q8" s="10">
        <f t="shared" si="2"/>
        <v>1005.4</v>
      </c>
      <c r="R8" s="11">
        <v>0</v>
      </c>
      <c r="S8" s="17">
        <f t="shared" si="3"/>
        <v>5407041</v>
      </c>
      <c r="T8" s="10">
        <v>534.9</v>
      </c>
      <c r="U8" s="25"/>
      <c r="V8" s="46">
        <f t="shared" si="4"/>
        <v>534.9</v>
      </c>
      <c r="W8" s="25">
        <v>9.5</v>
      </c>
      <c r="X8" s="25">
        <v>0</v>
      </c>
      <c r="Y8" s="10">
        <f t="shared" si="5"/>
        <v>544.4</v>
      </c>
      <c r="Z8" s="10">
        <f t="shared" si="6"/>
        <v>218.4</v>
      </c>
      <c r="AA8" s="25">
        <v>29.8</v>
      </c>
      <c r="AB8" s="25">
        <f t="shared" si="7"/>
        <v>37.4</v>
      </c>
      <c r="AC8" s="25">
        <f t="shared" si="8"/>
        <v>100.1</v>
      </c>
      <c r="AD8" s="25">
        <f t="shared" si="9"/>
        <v>15.4</v>
      </c>
      <c r="AE8" s="25">
        <v>0</v>
      </c>
      <c r="AF8" s="10">
        <f t="shared" si="10"/>
        <v>945.5</v>
      </c>
      <c r="AG8" s="11">
        <f t="shared" si="11"/>
        <v>0</v>
      </c>
      <c r="AH8" s="17">
        <f t="shared" si="12"/>
        <v>5308983</v>
      </c>
      <c r="AI8" s="11">
        <f t="shared" si="13"/>
        <v>-98058</v>
      </c>
      <c r="AJ8" s="78"/>
      <c r="AK8" s="69">
        <v>102</v>
      </c>
      <c r="AL8" s="70">
        <f t="shared" si="14"/>
        <v>0</v>
      </c>
      <c r="AM8" s="1" t="b">
        <f t="shared" si="15"/>
        <v>0</v>
      </c>
      <c r="AN8" s="71">
        <f t="shared" si="16"/>
        <v>0</v>
      </c>
      <c r="AO8" s="72">
        <f t="shared" si="17"/>
        <v>0</v>
      </c>
      <c r="AP8" s="73">
        <f t="shared" si="18"/>
        <v>0</v>
      </c>
      <c r="AQ8" s="1" t="b">
        <f t="shared" si="19"/>
        <v>1</v>
      </c>
      <c r="AR8" s="1">
        <f t="shared" si="20"/>
        <v>302.44499999999999</v>
      </c>
      <c r="AS8" s="72">
        <f t="shared" si="21"/>
        <v>0.40115200000000001</v>
      </c>
      <c r="AT8" s="73">
        <f t="shared" si="22"/>
        <v>218.4</v>
      </c>
      <c r="AU8" s="74">
        <f t="shared" si="23"/>
        <v>0</v>
      </c>
      <c r="AV8" s="75">
        <f t="shared" si="24"/>
        <v>218.4</v>
      </c>
      <c r="AW8" s="78"/>
      <c r="AX8" s="33">
        <v>102</v>
      </c>
      <c r="AY8" s="34" t="s">
        <v>153</v>
      </c>
      <c r="AZ8" s="34" t="s">
        <v>154</v>
      </c>
      <c r="BA8" s="43" t="s">
        <v>447</v>
      </c>
      <c r="BB8" s="44">
        <v>0</v>
      </c>
      <c r="BC8" s="43" t="s">
        <v>447</v>
      </c>
      <c r="BD8" s="45">
        <f t="shared" si="25"/>
        <v>-44.7</v>
      </c>
      <c r="BE8" s="43" t="str">
        <f t="shared" si="26"/>
        <v>YES</v>
      </c>
      <c r="BF8" s="43" t="str">
        <f t="shared" si="27"/>
        <v>NO</v>
      </c>
    </row>
    <row r="9" spans="1:58" x14ac:dyDescent="0.35">
      <c r="A9" s="9">
        <v>103</v>
      </c>
      <c r="B9" s="1" t="s">
        <v>74</v>
      </c>
      <c r="C9" s="1" t="s">
        <v>75</v>
      </c>
      <c r="D9" s="26">
        <v>147</v>
      </c>
      <c r="E9" s="32">
        <v>149.5</v>
      </c>
      <c r="F9" s="10">
        <v>152</v>
      </c>
      <c r="G9" s="10">
        <v>0</v>
      </c>
      <c r="H9" s="10">
        <v>0</v>
      </c>
      <c r="I9" s="10">
        <f t="shared" si="1"/>
        <v>152</v>
      </c>
      <c r="J9" s="10">
        <v>133.19999999999999</v>
      </c>
      <c r="K9" s="11">
        <v>87724</v>
      </c>
      <c r="L9" s="10">
        <v>16.3</v>
      </c>
      <c r="M9" s="10">
        <v>6.4</v>
      </c>
      <c r="N9" s="10">
        <v>35.6</v>
      </c>
      <c r="O9" s="10">
        <v>4.4000000000000004</v>
      </c>
      <c r="P9" s="10">
        <v>0</v>
      </c>
      <c r="Q9" s="10">
        <f t="shared" si="2"/>
        <v>347.9</v>
      </c>
      <c r="R9" s="11">
        <v>0</v>
      </c>
      <c r="S9" s="17">
        <f t="shared" si="3"/>
        <v>1871006</v>
      </c>
      <c r="T9" s="10">
        <v>152</v>
      </c>
      <c r="U9" s="25"/>
      <c r="V9" s="46">
        <f t="shared" si="4"/>
        <v>152</v>
      </c>
      <c r="W9" s="25">
        <v>0</v>
      </c>
      <c r="X9" s="25">
        <v>0</v>
      </c>
      <c r="Y9" s="10">
        <f t="shared" si="5"/>
        <v>152</v>
      </c>
      <c r="Z9" s="10">
        <f t="shared" si="6"/>
        <v>133.19999999999999</v>
      </c>
      <c r="AA9" s="25">
        <v>16.3</v>
      </c>
      <c r="AB9" s="25">
        <f t="shared" si="7"/>
        <v>6.4</v>
      </c>
      <c r="AC9" s="25">
        <f t="shared" si="8"/>
        <v>35.6</v>
      </c>
      <c r="AD9" s="25">
        <f t="shared" si="9"/>
        <v>4.4000000000000004</v>
      </c>
      <c r="AE9" s="25">
        <v>0</v>
      </c>
      <c r="AF9" s="10">
        <f t="shared" si="10"/>
        <v>347.9</v>
      </c>
      <c r="AG9" s="11">
        <f t="shared" si="11"/>
        <v>0</v>
      </c>
      <c r="AH9" s="17">
        <f t="shared" si="12"/>
        <v>1953459</v>
      </c>
      <c r="AI9" s="11">
        <f t="shared" si="13"/>
        <v>82453</v>
      </c>
      <c r="AJ9" s="78"/>
      <c r="AK9" s="69">
        <v>103</v>
      </c>
      <c r="AL9" s="70">
        <f t="shared" si="14"/>
        <v>0</v>
      </c>
      <c r="AM9" s="1" t="b">
        <f t="shared" si="15"/>
        <v>1</v>
      </c>
      <c r="AN9" s="71">
        <f t="shared" si="16"/>
        <v>502.06</v>
      </c>
      <c r="AO9" s="72">
        <f t="shared" si="17"/>
        <v>0.876494</v>
      </c>
      <c r="AP9" s="73">
        <f t="shared" si="18"/>
        <v>133.19999999999999</v>
      </c>
      <c r="AQ9" s="1" t="b">
        <f t="shared" si="19"/>
        <v>0</v>
      </c>
      <c r="AR9" s="1">
        <f t="shared" si="20"/>
        <v>0</v>
      </c>
      <c r="AS9" s="72">
        <f t="shared" si="21"/>
        <v>0</v>
      </c>
      <c r="AT9" s="73">
        <f t="shared" si="22"/>
        <v>0</v>
      </c>
      <c r="AU9" s="74">
        <f t="shared" si="23"/>
        <v>0</v>
      </c>
      <c r="AV9" s="75">
        <f t="shared" si="24"/>
        <v>133.19999999999999</v>
      </c>
      <c r="AW9" s="78"/>
      <c r="AX9" s="33">
        <v>103</v>
      </c>
      <c r="AY9" s="34" t="s">
        <v>74</v>
      </c>
      <c r="AZ9" s="34" t="s">
        <v>75</v>
      </c>
      <c r="BA9" s="43" t="s">
        <v>447</v>
      </c>
      <c r="BB9" s="44">
        <v>0</v>
      </c>
      <c r="BC9" s="43" t="str">
        <f t="shared" ref="BC9:BC72" si="28">IF(BB9&gt;0, "YES", "NO")</f>
        <v>NO</v>
      </c>
      <c r="BD9" s="45">
        <f t="shared" si="25"/>
        <v>2.5</v>
      </c>
      <c r="BE9" s="43" t="str">
        <f t="shared" si="26"/>
        <v>NO</v>
      </c>
      <c r="BF9" s="43" t="str">
        <f t="shared" si="27"/>
        <v>NO</v>
      </c>
    </row>
    <row r="10" spans="1:58" x14ac:dyDescent="0.35">
      <c r="A10" s="9">
        <v>105</v>
      </c>
      <c r="B10" s="1" t="s">
        <v>311</v>
      </c>
      <c r="C10" s="1" t="s">
        <v>312</v>
      </c>
      <c r="D10" s="26">
        <v>374.5</v>
      </c>
      <c r="E10" s="32">
        <v>359.5</v>
      </c>
      <c r="F10" s="10">
        <v>367</v>
      </c>
      <c r="G10" s="10">
        <v>3.5</v>
      </c>
      <c r="H10" s="10">
        <v>0</v>
      </c>
      <c r="I10" s="10">
        <f t="shared" si="1"/>
        <v>370.5</v>
      </c>
      <c r="J10" s="10">
        <v>170.5</v>
      </c>
      <c r="K10" s="11">
        <v>234159</v>
      </c>
      <c r="L10" s="10">
        <v>43.5</v>
      </c>
      <c r="M10" s="10">
        <v>4.4000000000000004</v>
      </c>
      <c r="N10" s="10">
        <v>67.8</v>
      </c>
      <c r="O10" s="10">
        <v>9.1999999999999993</v>
      </c>
      <c r="P10" s="10">
        <v>0</v>
      </c>
      <c r="Q10" s="10">
        <f t="shared" si="2"/>
        <v>665.9</v>
      </c>
      <c r="R10" s="11">
        <v>0</v>
      </c>
      <c r="S10" s="17">
        <f t="shared" si="3"/>
        <v>3581210</v>
      </c>
      <c r="T10" s="10">
        <v>348.5</v>
      </c>
      <c r="U10" s="25"/>
      <c r="V10" s="46">
        <f t="shared" si="4"/>
        <v>348.5</v>
      </c>
      <c r="W10" s="25">
        <v>3.5</v>
      </c>
      <c r="X10" s="25">
        <v>0</v>
      </c>
      <c r="Y10" s="10">
        <f t="shared" si="5"/>
        <v>352</v>
      </c>
      <c r="Z10" s="10">
        <f t="shared" si="6"/>
        <v>164.2</v>
      </c>
      <c r="AA10" s="25">
        <v>43.5</v>
      </c>
      <c r="AB10" s="25">
        <f t="shared" si="7"/>
        <v>4.4000000000000004</v>
      </c>
      <c r="AC10" s="25">
        <f t="shared" si="8"/>
        <v>67.8</v>
      </c>
      <c r="AD10" s="25">
        <f t="shared" si="9"/>
        <v>9.1999999999999993</v>
      </c>
      <c r="AE10" s="25">
        <v>0</v>
      </c>
      <c r="AF10" s="10">
        <f t="shared" si="10"/>
        <v>641.1</v>
      </c>
      <c r="AG10" s="11">
        <f t="shared" si="11"/>
        <v>0</v>
      </c>
      <c r="AH10" s="17">
        <f t="shared" si="12"/>
        <v>3599777</v>
      </c>
      <c r="AI10" s="11">
        <f t="shared" si="13"/>
        <v>18567</v>
      </c>
      <c r="AJ10" s="78"/>
      <c r="AK10" s="69">
        <v>105</v>
      </c>
      <c r="AL10" s="70">
        <f t="shared" si="14"/>
        <v>0</v>
      </c>
      <c r="AM10" s="1" t="b">
        <f t="shared" si="15"/>
        <v>0</v>
      </c>
      <c r="AN10" s="71">
        <f t="shared" si="16"/>
        <v>0</v>
      </c>
      <c r="AO10" s="72">
        <f t="shared" si="17"/>
        <v>0</v>
      </c>
      <c r="AP10" s="73">
        <f t="shared" si="18"/>
        <v>0</v>
      </c>
      <c r="AQ10" s="1" t="b">
        <f t="shared" si="19"/>
        <v>1</v>
      </c>
      <c r="AR10" s="1">
        <f t="shared" si="20"/>
        <v>64.349999999999994</v>
      </c>
      <c r="AS10" s="72">
        <f t="shared" si="21"/>
        <v>0.46651900000000002</v>
      </c>
      <c r="AT10" s="73">
        <f t="shared" si="22"/>
        <v>164.2</v>
      </c>
      <c r="AU10" s="74">
        <f t="shared" si="23"/>
        <v>0</v>
      </c>
      <c r="AV10" s="75">
        <f t="shared" si="24"/>
        <v>164.2</v>
      </c>
      <c r="AW10" s="78"/>
      <c r="AX10" s="33">
        <v>105</v>
      </c>
      <c r="AY10" s="34" t="s">
        <v>311</v>
      </c>
      <c r="AZ10" s="34" t="s">
        <v>312</v>
      </c>
      <c r="BA10" s="43" t="s">
        <v>447</v>
      </c>
      <c r="BB10" s="44">
        <v>0</v>
      </c>
      <c r="BC10" s="43" t="str">
        <f t="shared" si="28"/>
        <v>NO</v>
      </c>
      <c r="BD10" s="45">
        <f t="shared" si="25"/>
        <v>-11</v>
      </c>
      <c r="BE10" s="43" t="str">
        <f t="shared" si="26"/>
        <v>YES</v>
      </c>
      <c r="BF10" s="43" t="str">
        <f t="shared" si="27"/>
        <v>NO</v>
      </c>
    </row>
    <row r="11" spans="1:58" x14ac:dyDescent="0.35">
      <c r="A11" s="9">
        <v>106</v>
      </c>
      <c r="B11" s="1" t="s">
        <v>279</v>
      </c>
      <c r="C11" s="1" t="s">
        <v>280</v>
      </c>
      <c r="D11" s="26">
        <v>106.5</v>
      </c>
      <c r="E11" s="32">
        <v>110</v>
      </c>
      <c r="F11" s="10">
        <v>113</v>
      </c>
      <c r="G11" s="10">
        <v>5.5</v>
      </c>
      <c r="H11" s="10">
        <v>0</v>
      </c>
      <c r="I11" s="10">
        <f t="shared" si="1"/>
        <v>118.5</v>
      </c>
      <c r="J11" s="10">
        <v>114.4</v>
      </c>
      <c r="K11" s="11">
        <v>61706</v>
      </c>
      <c r="L11" s="10">
        <v>11.5</v>
      </c>
      <c r="M11" s="10">
        <v>4.0999999999999996</v>
      </c>
      <c r="N11" s="10">
        <v>41.3</v>
      </c>
      <c r="O11" s="10">
        <v>4.5999999999999996</v>
      </c>
      <c r="P11" s="10">
        <v>0</v>
      </c>
      <c r="Q11" s="10">
        <f t="shared" si="2"/>
        <v>294.39999999999998</v>
      </c>
      <c r="R11" s="11">
        <v>0</v>
      </c>
      <c r="S11" s="17">
        <f t="shared" si="3"/>
        <v>1583283</v>
      </c>
      <c r="T11" s="10">
        <v>113</v>
      </c>
      <c r="U11" s="25"/>
      <c r="V11" s="46">
        <f t="shared" si="4"/>
        <v>113</v>
      </c>
      <c r="W11" s="25">
        <v>5.5</v>
      </c>
      <c r="X11" s="25">
        <v>0</v>
      </c>
      <c r="Y11" s="10">
        <f t="shared" si="5"/>
        <v>118.5</v>
      </c>
      <c r="Z11" s="10">
        <f t="shared" si="6"/>
        <v>114.4</v>
      </c>
      <c r="AA11" s="25">
        <v>11.5</v>
      </c>
      <c r="AB11" s="25">
        <f t="shared" si="7"/>
        <v>4.0999999999999996</v>
      </c>
      <c r="AC11" s="25">
        <f t="shared" si="8"/>
        <v>41.3</v>
      </c>
      <c r="AD11" s="25">
        <f t="shared" si="9"/>
        <v>4.5999999999999996</v>
      </c>
      <c r="AE11" s="25">
        <v>0</v>
      </c>
      <c r="AF11" s="10">
        <f t="shared" si="10"/>
        <v>294.39999999999998</v>
      </c>
      <c r="AG11" s="11">
        <f t="shared" si="11"/>
        <v>0</v>
      </c>
      <c r="AH11" s="17">
        <f t="shared" si="12"/>
        <v>1653056</v>
      </c>
      <c r="AI11" s="11">
        <f t="shared" si="13"/>
        <v>69773</v>
      </c>
      <c r="AJ11" s="78"/>
      <c r="AK11" s="69">
        <v>106</v>
      </c>
      <c r="AL11" s="70">
        <f t="shared" si="14"/>
        <v>0</v>
      </c>
      <c r="AM11" s="1" t="b">
        <f t="shared" si="15"/>
        <v>1</v>
      </c>
      <c r="AN11" s="71">
        <f t="shared" si="16"/>
        <v>178.61799999999999</v>
      </c>
      <c r="AO11" s="72">
        <f t="shared" si="17"/>
        <v>0.96529299999999996</v>
      </c>
      <c r="AP11" s="73">
        <f t="shared" si="18"/>
        <v>114.4</v>
      </c>
      <c r="AQ11" s="1" t="b">
        <f t="shared" si="19"/>
        <v>0</v>
      </c>
      <c r="AR11" s="1">
        <f t="shared" si="20"/>
        <v>0</v>
      </c>
      <c r="AS11" s="72">
        <f t="shared" si="21"/>
        <v>0</v>
      </c>
      <c r="AT11" s="73">
        <f t="shared" si="22"/>
        <v>0</v>
      </c>
      <c r="AU11" s="74">
        <f t="shared" si="23"/>
        <v>0</v>
      </c>
      <c r="AV11" s="75">
        <f t="shared" si="24"/>
        <v>114.4</v>
      </c>
      <c r="AW11" s="78"/>
      <c r="AX11" s="33">
        <v>106</v>
      </c>
      <c r="AY11" s="34" t="s">
        <v>279</v>
      </c>
      <c r="AZ11" s="34" t="s">
        <v>280</v>
      </c>
      <c r="BA11" s="43" t="s">
        <v>447</v>
      </c>
      <c r="BB11" s="44">
        <v>0</v>
      </c>
      <c r="BC11" s="43" t="str">
        <f t="shared" si="28"/>
        <v>NO</v>
      </c>
      <c r="BD11" s="45">
        <f t="shared" si="25"/>
        <v>3</v>
      </c>
      <c r="BE11" s="43" t="str">
        <f t="shared" si="26"/>
        <v>NO</v>
      </c>
      <c r="BF11" s="43" t="str">
        <f t="shared" si="27"/>
        <v>NO</v>
      </c>
    </row>
    <row r="12" spans="1:58" x14ac:dyDescent="0.35">
      <c r="A12" s="9">
        <v>107</v>
      </c>
      <c r="B12" s="1" t="s">
        <v>191</v>
      </c>
      <c r="C12" s="1" t="s">
        <v>192</v>
      </c>
      <c r="D12" s="26">
        <v>355.5</v>
      </c>
      <c r="E12" s="32">
        <v>348</v>
      </c>
      <c r="F12" s="10">
        <v>351.8</v>
      </c>
      <c r="G12" s="10">
        <v>10</v>
      </c>
      <c r="H12" s="10">
        <v>1</v>
      </c>
      <c r="I12" s="10">
        <f t="shared" si="1"/>
        <v>362.8</v>
      </c>
      <c r="J12" s="10">
        <v>167.6</v>
      </c>
      <c r="K12" s="11">
        <v>272211</v>
      </c>
      <c r="L12" s="10">
        <v>50.6</v>
      </c>
      <c r="M12" s="10">
        <v>0</v>
      </c>
      <c r="N12" s="10">
        <v>88.5</v>
      </c>
      <c r="O12" s="10">
        <v>9.6</v>
      </c>
      <c r="P12" s="10">
        <v>0</v>
      </c>
      <c r="Q12" s="10">
        <f t="shared" si="2"/>
        <v>679.1</v>
      </c>
      <c r="R12" s="11">
        <v>0</v>
      </c>
      <c r="S12" s="17">
        <f t="shared" si="3"/>
        <v>3652200</v>
      </c>
      <c r="T12" s="10">
        <v>334</v>
      </c>
      <c r="U12" s="25"/>
      <c r="V12" s="46">
        <f t="shared" si="4"/>
        <v>334</v>
      </c>
      <c r="W12" s="25">
        <v>10</v>
      </c>
      <c r="X12" s="25">
        <v>1</v>
      </c>
      <c r="Y12" s="10">
        <f t="shared" si="5"/>
        <v>345</v>
      </c>
      <c r="Z12" s="10">
        <f t="shared" si="6"/>
        <v>161.9</v>
      </c>
      <c r="AA12" s="25">
        <v>50.6</v>
      </c>
      <c r="AB12" s="25">
        <f t="shared" si="7"/>
        <v>0</v>
      </c>
      <c r="AC12" s="25">
        <f t="shared" si="8"/>
        <v>88.5</v>
      </c>
      <c r="AD12" s="25">
        <f t="shared" si="9"/>
        <v>9.6</v>
      </c>
      <c r="AE12" s="25">
        <v>0</v>
      </c>
      <c r="AF12" s="10">
        <f t="shared" si="10"/>
        <v>655.6</v>
      </c>
      <c r="AG12" s="11">
        <f t="shared" si="11"/>
        <v>0</v>
      </c>
      <c r="AH12" s="17">
        <f t="shared" si="12"/>
        <v>3681194</v>
      </c>
      <c r="AI12" s="11">
        <f t="shared" si="13"/>
        <v>28994</v>
      </c>
      <c r="AJ12" s="78"/>
      <c r="AK12" s="69">
        <v>107</v>
      </c>
      <c r="AL12" s="70">
        <f t="shared" si="14"/>
        <v>0</v>
      </c>
      <c r="AM12" s="1" t="b">
        <f t="shared" si="15"/>
        <v>0</v>
      </c>
      <c r="AN12" s="71">
        <f t="shared" si="16"/>
        <v>0</v>
      </c>
      <c r="AO12" s="72">
        <f t="shared" si="17"/>
        <v>0</v>
      </c>
      <c r="AP12" s="73">
        <f t="shared" si="18"/>
        <v>0</v>
      </c>
      <c r="AQ12" s="1" t="b">
        <f t="shared" si="19"/>
        <v>1</v>
      </c>
      <c r="AR12" s="1">
        <f t="shared" si="20"/>
        <v>54.45</v>
      </c>
      <c r="AS12" s="72">
        <f t="shared" si="21"/>
        <v>0.46923700000000002</v>
      </c>
      <c r="AT12" s="73">
        <f t="shared" si="22"/>
        <v>161.9</v>
      </c>
      <c r="AU12" s="74">
        <f t="shared" si="23"/>
        <v>0</v>
      </c>
      <c r="AV12" s="75">
        <f t="shared" si="24"/>
        <v>161.9</v>
      </c>
      <c r="AW12" s="78"/>
      <c r="AX12" s="33">
        <v>107</v>
      </c>
      <c r="AY12" s="34" t="s">
        <v>191</v>
      </c>
      <c r="AZ12" s="34" t="s">
        <v>192</v>
      </c>
      <c r="BA12" s="43" t="s">
        <v>447</v>
      </c>
      <c r="BB12" s="44">
        <v>0</v>
      </c>
      <c r="BC12" s="43" t="str">
        <f t="shared" si="28"/>
        <v>NO</v>
      </c>
      <c r="BD12" s="45">
        <f t="shared" si="25"/>
        <v>-14</v>
      </c>
      <c r="BE12" s="43" t="str">
        <f t="shared" si="26"/>
        <v>YES</v>
      </c>
      <c r="BF12" s="43" t="str">
        <f t="shared" si="27"/>
        <v>NO</v>
      </c>
    </row>
    <row r="13" spans="1:58" x14ac:dyDescent="0.35">
      <c r="A13" s="9">
        <v>108</v>
      </c>
      <c r="B13" s="1" t="s">
        <v>402</v>
      </c>
      <c r="C13" s="1" t="s">
        <v>403</v>
      </c>
      <c r="D13" s="26">
        <v>347.5</v>
      </c>
      <c r="E13" s="32">
        <v>351.4</v>
      </c>
      <c r="F13" s="10">
        <v>351.4</v>
      </c>
      <c r="G13" s="10">
        <v>5</v>
      </c>
      <c r="H13" s="10">
        <v>0</v>
      </c>
      <c r="I13" s="10">
        <f t="shared" si="1"/>
        <v>356.4</v>
      </c>
      <c r="J13" s="10">
        <v>165.7</v>
      </c>
      <c r="K13" s="11">
        <v>224695</v>
      </c>
      <c r="L13" s="10">
        <v>41.8</v>
      </c>
      <c r="M13" s="10">
        <v>3.1</v>
      </c>
      <c r="N13" s="10">
        <v>87</v>
      </c>
      <c r="O13" s="10">
        <v>9.8000000000000007</v>
      </c>
      <c r="P13" s="10">
        <v>0</v>
      </c>
      <c r="Q13" s="10">
        <f t="shared" si="2"/>
        <v>663.8</v>
      </c>
      <c r="R13" s="11">
        <v>0</v>
      </c>
      <c r="S13" s="17">
        <f t="shared" si="3"/>
        <v>3569916</v>
      </c>
      <c r="T13" s="10">
        <v>337.3</v>
      </c>
      <c r="U13" s="25"/>
      <c r="V13" s="46">
        <f t="shared" si="4"/>
        <v>337.3</v>
      </c>
      <c r="W13" s="25">
        <v>5</v>
      </c>
      <c r="X13" s="25">
        <v>0</v>
      </c>
      <c r="Y13" s="10">
        <f t="shared" si="5"/>
        <v>342.3</v>
      </c>
      <c r="Z13" s="10">
        <f t="shared" si="6"/>
        <v>160.80000000000001</v>
      </c>
      <c r="AA13" s="25">
        <v>41.8</v>
      </c>
      <c r="AB13" s="25">
        <f t="shared" si="7"/>
        <v>3.1</v>
      </c>
      <c r="AC13" s="25">
        <f t="shared" si="8"/>
        <v>87</v>
      </c>
      <c r="AD13" s="25">
        <f t="shared" si="9"/>
        <v>9.8000000000000007</v>
      </c>
      <c r="AE13" s="25">
        <v>0</v>
      </c>
      <c r="AF13" s="10">
        <f t="shared" si="10"/>
        <v>644.79999999999995</v>
      </c>
      <c r="AG13" s="11">
        <f t="shared" si="11"/>
        <v>0</v>
      </c>
      <c r="AH13" s="17">
        <f t="shared" si="12"/>
        <v>3620552</v>
      </c>
      <c r="AI13" s="11">
        <f t="shared" si="13"/>
        <v>50636</v>
      </c>
      <c r="AJ13" s="78"/>
      <c r="AK13" s="69">
        <v>108</v>
      </c>
      <c r="AL13" s="70">
        <f t="shared" si="14"/>
        <v>0</v>
      </c>
      <c r="AM13" s="1" t="b">
        <f t="shared" si="15"/>
        <v>0</v>
      </c>
      <c r="AN13" s="71">
        <f t="shared" si="16"/>
        <v>0</v>
      </c>
      <c r="AO13" s="72">
        <f t="shared" si="17"/>
        <v>0</v>
      </c>
      <c r="AP13" s="73">
        <f t="shared" si="18"/>
        <v>0</v>
      </c>
      <c r="AQ13" s="1" t="b">
        <f t="shared" si="19"/>
        <v>1</v>
      </c>
      <c r="AR13" s="1">
        <f t="shared" si="20"/>
        <v>52.346299999999999</v>
      </c>
      <c r="AS13" s="72">
        <f t="shared" si="21"/>
        <v>0.46981499999999998</v>
      </c>
      <c r="AT13" s="73">
        <f t="shared" si="22"/>
        <v>160.80000000000001</v>
      </c>
      <c r="AU13" s="74">
        <f t="shared" si="23"/>
        <v>0</v>
      </c>
      <c r="AV13" s="75">
        <f t="shared" si="24"/>
        <v>160.80000000000001</v>
      </c>
      <c r="AW13" s="78"/>
      <c r="AX13" s="33">
        <v>108</v>
      </c>
      <c r="AY13" s="34" t="s">
        <v>402</v>
      </c>
      <c r="AZ13" s="34" t="s">
        <v>403</v>
      </c>
      <c r="BA13" s="43" t="s">
        <v>447</v>
      </c>
      <c r="BB13" s="44">
        <v>1</v>
      </c>
      <c r="BC13" s="43" t="str">
        <f t="shared" si="28"/>
        <v>YES</v>
      </c>
      <c r="BD13" s="45">
        <f t="shared" si="25"/>
        <v>-14.1</v>
      </c>
      <c r="BE13" s="43" t="str">
        <f t="shared" si="26"/>
        <v>YES</v>
      </c>
      <c r="BF13" s="43" t="str">
        <f t="shared" si="27"/>
        <v>NO</v>
      </c>
    </row>
    <row r="14" spans="1:58" x14ac:dyDescent="0.35">
      <c r="A14" s="9">
        <v>109</v>
      </c>
      <c r="B14" s="1" t="s">
        <v>320</v>
      </c>
      <c r="C14" s="1" t="s">
        <v>321</v>
      </c>
      <c r="D14" s="26">
        <v>496.3</v>
      </c>
      <c r="E14" s="32">
        <v>504.8</v>
      </c>
      <c r="F14" s="10">
        <v>504.8</v>
      </c>
      <c r="G14" s="10">
        <v>3.5</v>
      </c>
      <c r="H14" s="10">
        <v>0</v>
      </c>
      <c r="I14" s="10">
        <f t="shared" si="1"/>
        <v>508.3</v>
      </c>
      <c r="J14" s="10">
        <v>210.1</v>
      </c>
      <c r="K14" s="11">
        <v>248414</v>
      </c>
      <c r="L14" s="10">
        <v>46.2</v>
      </c>
      <c r="M14" s="10">
        <v>0.6</v>
      </c>
      <c r="N14" s="10">
        <v>152</v>
      </c>
      <c r="O14" s="10">
        <v>11.2</v>
      </c>
      <c r="P14" s="10">
        <v>0</v>
      </c>
      <c r="Q14" s="10">
        <f t="shared" si="2"/>
        <v>928.4</v>
      </c>
      <c r="R14" s="11">
        <v>0</v>
      </c>
      <c r="S14" s="17">
        <f t="shared" si="3"/>
        <v>4992935</v>
      </c>
      <c r="T14" s="10">
        <v>502.3</v>
      </c>
      <c r="U14" s="25"/>
      <c r="V14" s="46">
        <f t="shared" si="4"/>
        <v>502.3</v>
      </c>
      <c r="W14" s="25">
        <v>3.5</v>
      </c>
      <c r="X14" s="25">
        <v>0</v>
      </c>
      <c r="Y14" s="10">
        <f t="shared" si="5"/>
        <v>505.8</v>
      </c>
      <c r="Z14" s="10">
        <f t="shared" si="6"/>
        <v>209.5</v>
      </c>
      <c r="AA14" s="25">
        <v>46.2</v>
      </c>
      <c r="AB14" s="25">
        <f t="shared" si="7"/>
        <v>0.6</v>
      </c>
      <c r="AC14" s="25">
        <f t="shared" si="8"/>
        <v>152</v>
      </c>
      <c r="AD14" s="25">
        <f t="shared" si="9"/>
        <v>11.2</v>
      </c>
      <c r="AE14" s="25">
        <v>0</v>
      </c>
      <c r="AF14" s="10">
        <f t="shared" si="10"/>
        <v>925.3</v>
      </c>
      <c r="AG14" s="11">
        <f t="shared" si="11"/>
        <v>0</v>
      </c>
      <c r="AH14" s="17">
        <f t="shared" si="12"/>
        <v>5195560</v>
      </c>
      <c r="AI14" s="11">
        <f t="shared" si="13"/>
        <v>202625</v>
      </c>
      <c r="AJ14" s="78"/>
      <c r="AK14" s="69">
        <v>109</v>
      </c>
      <c r="AL14" s="70">
        <f t="shared" si="14"/>
        <v>0</v>
      </c>
      <c r="AM14" s="1" t="b">
        <f t="shared" si="15"/>
        <v>0</v>
      </c>
      <c r="AN14" s="71">
        <f t="shared" si="16"/>
        <v>0</v>
      </c>
      <c r="AO14" s="72">
        <f t="shared" si="17"/>
        <v>0</v>
      </c>
      <c r="AP14" s="73">
        <f t="shared" si="18"/>
        <v>0</v>
      </c>
      <c r="AQ14" s="1" t="b">
        <f t="shared" si="19"/>
        <v>1</v>
      </c>
      <c r="AR14" s="1">
        <f t="shared" si="20"/>
        <v>254.67750000000001</v>
      </c>
      <c r="AS14" s="72">
        <f t="shared" si="21"/>
        <v>0.41426600000000002</v>
      </c>
      <c r="AT14" s="73">
        <f t="shared" si="22"/>
        <v>209.5</v>
      </c>
      <c r="AU14" s="74">
        <f t="shared" si="23"/>
        <v>0</v>
      </c>
      <c r="AV14" s="75">
        <f t="shared" si="24"/>
        <v>209.5</v>
      </c>
      <c r="AW14" s="78"/>
      <c r="AX14" s="33">
        <v>109</v>
      </c>
      <c r="AY14" s="34" t="s">
        <v>320</v>
      </c>
      <c r="AZ14" s="34" t="s">
        <v>321</v>
      </c>
      <c r="BA14" s="43" t="s">
        <v>447</v>
      </c>
      <c r="BB14" s="44">
        <v>0</v>
      </c>
      <c r="BC14" s="43" t="str">
        <f t="shared" si="28"/>
        <v>NO</v>
      </c>
      <c r="BD14" s="45">
        <f t="shared" si="25"/>
        <v>-2.5</v>
      </c>
      <c r="BE14" s="43" t="str">
        <f t="shared" si="26"/>
        <v>YES</v>
      </c>
      <c r="BF14" s="43" t="str">
        <f t="shared" si="27"/>
        <v>NO</v>
      </c>
    </row>
    <row r="15" spans="1:58" x14ac:dyDescent="0.35">
      <c r="A15" s="9">
        <v>110</v>
      </c>
      <c r="B15" s="1" t="s">
        <v>299</v>
      </c>
      <c r="C15" s="1" t="s">
        <v>300</v>
      </c>
      <c r="D15" s="26">
        <v>169.5</v>
      </c>
      <c r="E15" s="32">
        <v>172.5</v>
      </c>
      <c r="F15" s="10">
        <v>172.5</v>
      </c>
      <c r="G15" s="10">
        <v>3</v>
      </c>
      <c r="H15" s="10">
        <v>0</v>
      </c>
      <c r="I15" s="10">
        <f t="shared" si="1"/>
        <v>175.5</v>
      </c>
      <c r="J15" s="10">
        <v>142.9</v>
      </c>
      <c r="K15" s="11">
        <v>163234</v>
      </c>
      <c r="L15" s="10">
        <v>30.4</v>
      </c>
      <c r="M15" s="10">
        <v>0</v>
      </c>
      <c r="N15" s="10">
        <v>36.1</v>
      </c>
      <c r="O15" s="10">
        <v>3.4</v>
      </c>
      <c r="P15" s="10">
        <v>0</v>
      </c>
      <c r="Q15" s="10">
        <f t="shared" si="2"/>
        <v>388.3</v>
      </c>
      <c r="R15" s="11">
        <v>0</v>
      </c>
      <c r="S15" s="17">
        <f t="shared" si="3"/>
        <v>2088277</v>
      </c>
      <c r="T15" s="10">
        <v>162.5</v>
      </c>
      <c r="U15" s="25"/>
      <c r="V15" s="46">
        <f t="shared" si="4"/>
        <v>162.5</v>
      </c>
      <c r="W15" s="25">
        <v>3</v>
      </c>
      <c r="X15" s="25">
        <v>0</v>
      </c>
      <c r="Y15" s="10">
        <f t="shared" si="5"/>
        <v>165.5</v>
      </c>
      <c r="Z15" s="10">
        <f t="shared" si="6"/>
        <v>139.1</v>
      </c>
      <c r="AA15" s="25">
        <v>30.4</v>
      </c>
      <c r="AB15" s="25">
        <f t="shared" si="7"/>
        <v>0</v>
      </c>
      <c r="AC15" s="25">
        <f t="shared" si="8"/>
        <v>36.1</v>
      </c>
      <c r="AD15" s="25">
        <f t="shared" si="9"/>
        <v>3.4</v>
      </c>
      <c r="AE15" s="25">
        <v>0</v>
      </c>
      <c r="AF15" s="10">
        <f t="shared" si="10"/>
        <v>374.5</v>
      </c>
      <c r="AG15" s="11">
        <f t="shared" si="11"/>
        <v>0</v>
      </c>
      <c r="AH15" s="17">
        <f t="shared" si="12"/>
        <v>2102818</v>
      </c>
      <c r="AI15" s="11">
        <f t="shared" si="13"/>
        <v>14541</v>
      </c>
      <c r="AJ15" s="78"/>
      <c r="AK15" s="69">
        <v>110</v>
      </c>
      <c r="AL15" s="70">
        <f t="shared" si="14"/>
        <v>0</v>
      </c>
      <c r="AM15" s="1" t="b">
        <f t="shared" si="15"/>
        <v>1</v>
      </c>
      <c r="AN15" s="71">
        <f t="shared" si="16"/>
        <v>632.40300000000002</v>
      </c>
      <c r="AO15" s="72">
        <f t="shared" si="17"/>
        <v>0.84070900000000004</v>
      </c>
      <c r="AP15" s="73">
        <f t="shared" si="18"/>
        <v>139.1</v>
      </c>
      <c r="AQ15" s="1" t="b">
        <f t="shared" si="19"/>
        <v>0</v>
      </c>
      <c r="AR15" s="1">
        <f t="shared" si="20"/>
        <v>0</v>
      </c>
      <c r="AS15" s="72">
        <f t="shared" si="21"/>
        <v>0</v>
      </c>
      <c r="AT15" s="73">
        <f t="shared" si="22"/>
        <v>0</v>
      </c>
      <c r="AU15" s="74">
        <f t="shared" si="23"/>
        <v>0</v>
      </c>
      <c r="AV15" s="75">
        <f t="shared" si="24"/>
        <v>139.1</v>
      </c>
      <c r="AW15" s="78"/>
      <c r="AX15" s="33">
        <v>110</v>
      </c>
      <c r="AY15" s="34" t="s">
        <v>299</v>
      </c>
      <c r="AZ15" s="34" t="s">
        <v>300</v>
      </c>
      <c r="BA15" s="43" t="s">
        <v>448</v>
      </c>
      <c r="BB15" s="44">
        <v>0</v>
      </c>
      <c r="BC15" s="43" t="str">
        <f t="shared" si="28"/>
        <v>NO</v>
      </c>
      <c r="BD15" s="45">
        <f t="shared" si="25"/>
        <v>-10</v>
      </c>
      <c r="BE15" s="43" t="str">
        <f t="shared" si="26"/>
        <v>YES</v>
      </c>
      <c r="BF15" s="43" t="str">
        <f t="shared" si="27"/>
        <v>NO</v>
      </c>
    </row>
    <row r="16" spans="1:58" x14ac:dyDescent="0.35">
      <c r="A16" s="9">
        <v>111</v>
      </c>
      <c r="B16" s="1" t="s">
        <v>110</v>
      </c>
      <c r="C16" s="1" t="s">
        <v>111</v>
      </c>
      <c r="D16" s="26">
        <v>354.2</v>
      </c>
      <c r="E16" s="32">
        <v>369.8</v>
      </c>
      <c r="F16" s="10">
        <v>369.8</v>
      </c>
      <c r="G16" s="10">
        <v>1</v>
      </c>
      <c r="H16" s="10">
        <v>0</v>
      </c>
      <c r="I16" s="10">
        <f t="shared" si="1"/>
        <v>370.8</v>
      </c>
      <c r="J16" s="10">
        <v>170.6</v>
      </c>
      <c r="K16" s="11">
        <v>280552</v>
      </c>
      <c r="L16" s="10">
        <v>52.2</v>
      </c>
      <c r="M16" s="10">
        <v>0</v>
      </c>
      <c r="N16" s="10">
        <v>74.099999999999994</v>
      </c>
      <c r="O16" s="10">
        <v>8.1999999999999993</v>
      </c>
      <c r="P16" s="10">
        <v>0</v>
      </c>
      <c r="Q16" s="10">
        <f t="shared" si="2"/>
        <v>675.9</v>
      </c>
      <c r="R16" s="11">
        <v>0</v>
      </c>
      <c r="S16" s="17">
        <f t="shared" si="3"/>
        <v>3634990</v>
      </c>
      <c r="T16" s="10">
        <v>366.1</v>
      </c>
      <c r="U16" s="25"/>
      <c r="V16" s="46">
        <f t="shared" si="4"/>
        <v>366.1</v>
      </c>
      <c r="W16" s="25">
        <v>1</v>
      </c>
      <c r="X16" s="25">
        <v>0</v>
      </c>
      <c r="Y16" s="10">
        <f t="shared" si="5"/>
        <v>367.1</v>
      </c>
      <c r="Z16" s="10">
        <f t="shared" si="6"/>
        <v>169.4</v>
      </c>
      <c r="AA16" s="25">
        <v>52.2</v>
      </c>
      <c r="AB16" s="25">
        <f t="shared" si="7"/>
        <v>0</v>
      </c>
      <c r="AC16" s="25">
        <f t="shared" si="8"/>
        <v>74.099999999999994</v>
      </c>
      <c r="AD16" s="25">
        <f t="shared" si="9"/>
        <v>8.1999999999999993</v>
      </c>
      <c r="AE16" s="25">
        <v>0</v>
      </c>
      <c r="AF16" s="10">
        <f t="shared" si="10"/>
        <v>671</v>
      </c>
      <c r="AG16" s="11">
        <f t="shared" si="11"/>
        <v>0</v>
      </c>
      <c r="AH16" s="17">
        <f t="shared" si="12"/>
        <v>3767665</v>
      </c>
      <c r="AI16" s="11">
        <f t="shared" si="13"/>
        <v>132675</v>
      </c>
      <c r="AJ16" s="78"/>
      <c r="AK16" s="69">
        <v>111</v>
      </c>
      <c r="AL16" s="70">
        <f t="shared" si="14"/>
        <v>0</v>
      </c>
      <c r="AM16" s="1" t="b">
        <f t="shared" si="15"/>
        <v>0</v>
      </c>
      <c r="AN16" s="71">
        <f t="shared" si="16"/>
        <v>0</v>
      </c>
      <c r="AO16" s="72">
        <f t="shared" si="17"/>
        <v>0</v>
      </c>
      <c r="AP16" s="73">
        <f t="shared" si="18"/>
        <v>0</v>
      </c>
      <c r="AQ16" s="1" t="b">
        <f t="shared" si="19"/>
        <v>1</v>
      </c>
      <c r="AR16" s="1">
        <f t="shared" si="20"/>
        <v>83.036299999999997</v>
      </c>
      <c r="AS16" s="72">
        <f t="shared" si="21"/>
        <v>0.46138899999999999</v>
      </c>
      <c r="AT16" s="73">
        <f t="shared" si="22"/>
        <v>169.4</v>
      </c>
      <c r="AU16" s="74">
        <f t="shared" si="23"/>
        <v>0</v>
      </c>
      <c r="AV16" s="75">
        <f t="shared" si="24"/>
        <v>169.4</v>
      </c>
      <c r="AW16" s="78"/>
      <c r="AX16" s="33">
        <v>111</v>
      </c>
      <c r="AY16" s="34" t="s">
        <v>110</v>
      </c>
      <c r="AZ16" s="34" t="s">
        <v>111</v>
      </c>
      <c r="BA16" s="43" t="s">
        <v>447</v>
      </c>
      <c r="BB16" s="44">
        <v>0</v>
      </c>
      <c r="BC16" s="43" t="str">
        <f t="shared" si="28"/>
        <v>NO</v>
      </c>
      <c r="BD16" s="45">
        <f t="shared" si="25"/>
        <v>-3.7</v>
      </c>
      <c r="BE16" s="43" t="str">
        <f t="shared" si="26"/>
        <v>YES</v>
      </c>
      <c r="BF16" s="43" t="str">
        <f t="shared" si="27"/>
        <v>NO</v>
      </c>
    </row>
    <row r="17" spans="1:58" x14ac:dyDescent="0.35">
      <c r="A17" s="9">
        <v>112</v>
      </c>
      <c r="B17" s="1" t="s">
        <v>128</v>
      </c>
      <c r="C17" s="1" t="s">
        <v>129</v>
      </c>
      <c r="D17" s="26">
        <v>476</v>
      </c>
      <c r="E17" s="32">
        <v>403</v>
      </c>
      <c r="F17" s="10">
        <v>439.5</v>
      </c>
      <c r="G17" s="10">
        <v>8</v>
      </c>
      <c r="H17" s="10">
        <v>0</v>
      </c>
      <c r="I17" s="10">
        <f t="shared" si="1"/>
        <v>447.5</v>
      </c>
      <c r="J17" s="10">
        <v>194.2</v>
      </c>
      <c r="K17" s="11">
        <v>374074</v>
      </c>
      <c r="L17" s="10">
        <v>69.599999999999994</v>
      </c>
      <c r="M17" s="10">
        <v>0</v>
      </c>
      <c r="N17" s="10">
        <v>75.099999999999994</v>
      </c>
      <c r="O17" s="10">
        <v>6.8</v>
      </c>
      <c r="P17" s="10">
        <v>0</v>
      </c>
      <c r="Q17" s="10">
        <f t="shared" si="2"/>
        <v>793.2</v>
      </c>
      <c r="R17" s="11">
        <v>2800600</v>
      </c>
      <c r="S17" s="17">
        <f t="shared" si="3"/>
        <v>7066430</v>
      </c>
      <c r="T17" s="10">
        <v>404.5</v>
      </c>
      <c r="U17" s="25"/>
      <c r="V17" s="46">
        <f t="shared" si="4"/>
        <v>404.5</v>
      </c>
      <c r="W17" s="25">
        <v>8</v>
      </c>
      <c r="X17" s="25">
        <v>0</v>
      </c>
      <c r="Y17" s="10">
        <f t="shared" si="5"/>
        <v>412.5</v>
      </c>
      <c r="Z17" s="10">
        <f t="shared" si="6"/>
        <v>184</v>
      </c>
      <c r="AA17" s="25">
        <v>69.599999999999994</v>
      </c>
      <c r="AB17" s="25">
        <f t="shared" si="7"/>
        <v>0</v>
      </c>
      <c r="AC17" s="25">
        <f t="shared" si="8"/>
        <v>75.099999999999994</v>
      </c>
      <c r="AD17" s="25">
        <f t="shared" si="9"/>
        <v>6.8</v>
      </c>
      <c r="AE17" s="25">
        <v>0</v>
      </c>
      <c r="AF17" s="10">
        <f t="shared" si="10"/>
        <v>748</v>
      </c>
      <c r="AG17" s="11">
        <f t="shared" si="11"/>
        <v>2800600</v>
      </c>
      <c r="AH17" s="17">
        <f t="shared" si="12"/>
        <v>7000620</v>
      </c>
      <c r="AI17" s="11">
        <f t="shared" si="13"/>
        <v>-65810</v>
      </c>
      <c r="AJ17" s="78"/>
      <c r="AK17" s="69">
        <v>112</v>
      </c>
      <c r="AL17" s="70">
        <f t="shared" si="14"/>
        <v>0</v>
      </c>
      <c r="AM17" s="1" t="b">
        <f t="shared" si="15"/>
        <v>0</v>
      </c>
      <c r="AN17" s="71">
        <f t="shared" si="16"/>
        <v>0</v>
      </c>
      <c r="AO17" s="72">
        <f t="shared" si="17"/>
        <v>0</v>
      </c>
      <c r="AP17" s="73">
        <f t="shared" si="18"/>
        <v>0</v>
      </c>
      <c r="AQ17" s="1" t="b">
        <f t="shared" si="19"/>
        <v>1</v>
      </c>
      <c r="AR17" s="1">
        <f t="shared" si="20"/>
        <v>139.21879999999999</v>
      </c>
      <c r="AS17" s="72">
        <f t="shared" si="21"/>
        <v>0.445965</v>
      </c>
      <c r="AT17" s="73">
        <f t="shared" si="22"/>
        <v>184</v>
      </c>
      <c r="AU17" s="74">
        <f t="shared" si="23"/>
        <v>0</v>
      </c>
      <c r="AV17" s="75">
        <f t="shared" si="24"/>
        <v>184</v>
      </c>
      <c r="AW17" s="78"/>
      <c r="AX17" s="33">
        <v>112</v>
      </c>
      <c r="AY17" s="34" t="s">
        <v>128</v>
      </c>
      <c r="AZ17" s="34" t="s">
        <v>129</v>
      </c>
      <c r="BA17" s="43" t="s">
        <v>447</v>
      </c>
      <c r="BB17" s="44">
        <v>0</v>
      </c>
      <c r="BC17" s="43" t="str">
        <f t="shared" si="28"/>
        <v>NO</v>
      </c>
      <c r="BD17" s="45">
        <f t="shared" si="25"/>
        <v>1.5</v>
      </c>
      <c r="BE17" s="43" t="str">
        <f t="shared" si="26"/>
        <v>NO</v>
      </c>
      <c r="BF17" s="43" t="str">
        <f t="shared" si="27"/>
        <v>NO</v>
      </c>
    </row>
    <row r="18" spans="1:58" x14ac:dyDescent="0.35">
      <c r="A18" s="9">
        <v>113</v>
      </c>
      <c r="B18" s="1" t="s">
        <v>273</v>
      </c>
      <c r="C18" s="1" t="s">
        <v>274</v>
      </c>
      <c r="D18" s="26">
        <v>1033.0999999999999</v>
      </c>
      <c r="E18" s="32">
        <v>898.5</v>
      </c>
      <c r="F18" s="10">
        <v>965.8</v>
      </c>
      <c r="G18" s="10">
        <v>11.5</v>
      </c>
      <c r="H18" s="10">
        <v>0</v>
      </c>
      <c r="I18" s="10">
        <f t="shared" si="1"/>
        <v>977.3</v>
      </c>
      <c r="J18" s="10">
        <v>248.3</v>
      </c>
      <c r="K18" s="11">
        <v>392538</v>
      </c>
      <c r="L18" s="10">
        <v>73</v>
      </c>
      <c r="M18" s="10">
        <v>1.1000000000000001</v>
      </c>
      <c r="N18" s="10">
        <v>118.6</v>
      </c>
      <c r="O18" s="10">
        <v>18.8</v>
      </c>
      <c r="P18" s="10">
        <v>0</v>
      </c>
      <c r="Q18" s="10">
        <f t="shared" si="2"/>
        <v>1437.1</v>
      </c>
      <c r="R18" s="11">
        <v>0</v>
      </c>
      <c r="S18" s="17">
        <f t="shared" si="3"/>
        <v>7728724</v>
      </c>
      <c r="T18" s="10">
        <v>884.1</v>
      </c>
      <c r="U18" s="25"/>
      <c r="V18" s="46">
        <f t="shared" si="4"/>
        <v>884.1</v>
      </c>
      <c r="W18" s="25">
        <v>11.5</v>
      </c>
      <c r="X18" s="25">
        <v>0</v>
      </c>
      <c r="Y18" s="10">
        <f t="shared" si="5"/>
        <v>895.6</v>
      </c>
      <c r="Z18" s="10">
        <f t="shared" si="6"/>
        <v>252.4</v>
      </c>
      <c r="AA18" s="25">
        <v>73</v>
      </c>
      <c r="AB18" s="25">
        <f t="shared" si="7"/>
        <v>1.1000000000000001</v>
      </c>
      <c r="AC18" s="25">
        <f t="shared" si="8"/>
        <v>118.6</v>
      </c>
      <c r="AD18" s="25">
        <f t="shared" si="9"/>
        <v>18.8</v>
      </c>
      <c r="AE18" s="25">
        <v>0</v>
      </c>
      <c r="AF18" s="10">
        <f t="shared" si="10"/>
        <v>1359.5</v>
      </c>
      <c r="AG18" s="11">
        <f t="shared" si="11"/>
        <v>0</v>
      </c>
      <c r="AH18" s="17">
        <f t="shared" si="12"/>
        <v>7633593</v>
      </c>
      <c r="AI18" s="11">
        <f t="shared" si="13"/>
        <v>-95131</v>
      </c>
      <c r="AJ18" s="78"/>
      <c r="AK18" s="69">
        <v>113</v>
      </c>
      <c r="AL18" s="70">
        <f t="shared" si="14"/>
        <v>0</v>
      </c>
      <c r="AM18" s="1" t="b">
        <f t="shared" si="15"/>
        <v>0</v>
      </c>
      <c r="AN18" s="71">
        <f t="shared" si="16"/>
        <v>0</v>
      </c>
      <c r="AO18" s="72">
        <f t="shared" si="17"/>
        <v>0</v>
      </c>
      <c r="AP18" s="73">
        <f t="shared" si="18"/>
        <v>0</v>
      </c>
      <c r="AQ18" s="1" t="b">
        <f t="shared" si="19"/>
        <v>1</v>
      </c>
      <c r="AR18" s="1">
        <f t="shared" si="20"/>
        <v>737.05499999999995</v>
      </c>
      <c r="AS18" s="72">
        <f t="shared" si="21"/>
        <v>0.28183200000000003</v>
      </c>
      <c r="AT18" s="73">
        <f t="shared" si="22"/>
        <v>252.4</v>
      </c>
      <c r="AU18" s="74">
        <f t="shared" si="23"/>
        <v>0</v>
      </c>
      <c r="AV18" s="75">
        <f t="shared" si="24"/>
        <v>252.4</v>
      </c>
      <c r="AW18" s="78"/>
      <c r="AX18" s="33">
        <v>113</v>
      </c>
      <c r="AY18" s="34" t="s">
        <v>273</v>
      </c>
      <c r="AZ18" s="34" t="s">
        <v>274</v>
      </c>
      <c r="BA18" s="43" t="s">
        <v>447</v>
      </c>
      <c r="BB18" s="44">
        <v>1</v>
      </c>
      <c r="BC18" s="43" t="str">
        <f t="shared" si="28"/>
        <v>YES</v>
      </c>
      <c r="BD18" s="45">
        <f t="shared" si="25"/>
        <v>-14.4</v>
      </c>
      <c r="BE18" s="43" t="str">
        <f t="shared" si="26"/>
        <v>YES</v>
      </c>
      <c r="BF18" s="43" t="str">
        <f t="shared" si="27"/>
        <v>NO</v>
      </c>
    </row>
    <row r="19" spans="1:58" x14ac:dyDescent="0.35">
      <c r="A19" s="9">
        <v>114</v>
      </c>
      <c r="B19" s="1" t="s">
        <v>110</v>
      </c>
      <c r="C19" s="1" t="s">
        <v>112</v>
      </c>
      <c r="D19" s="26">
        <v>594.70000000000005</v>
      </c>
      <c r="E19" s="32">
        <v>605.20000000000005</v>
      </c>
      <c r="F19" s="10">
        <v>605.20000000000005</v>
      </c>
      <c r="G19" s="10">
        <v>12</v>
      </c>
      <c r="H19" s="10">
        <v>0</v>
      </c>
      <c r="I19" s="10">
        <f t="shared" si="1"/>
        <v>617.20000000000005</v>
      </c>
      <c r="J19" s="10">
        <v>232.3</v>
      </c>
      <c r="K19" s="11">
        <v>305046</v>
      </c>
      <c r="L19" s="10">
        <v>56.7</v>
      </c>
      <c r="M19" s="10">
        <v>0</v>
      </c>
      <c r="N19" s="10">
        <v>149</v>
      </c>
      <c r="O19" s="10">
        <v>11.4</v>
      </c>
      <c r="P19" s="10">
        <v>0</v>
      </c>
      <c r="Q19" s="10">
        <f t="shared" si="2"/>
        <v>1066.5999999999999</v>
      </c>
      <c r="R19" s="11">
        <v>28000</v>
      </c>
      <c r="S19" s="17">
        <f t="shared" si="3"/>
        <v>5764175</v>
      </c>
      <c r="T19" s="10">
        <v>586.29999999999995</v>
      </c>
      <c r="U19" s="25"/>
      <c r="V19" s="46">
        <f t="shared" si="4"/>
        <v>586.29999999999995</v>
      </c>
      <c r="W19" s="25">
        <v>12</v>
      </c>
      <c r="X19" s="25">
        <v>0</v>
      </c>
      <c r="Y19" s="10">
        <f t="shared" si="5"/>
        <v>598.29999999999995</v>
      </c>
      <c r="Z19" s="10">
        <f t="shared" si="6"/>
        <v>229.1</v>
      </c>
      <c r="AA19" s="25">
        <v>56.7</v>
      </c>
      <c r="AB19" s="25">
        <f t="shared" si="7"/>
        <v>0</v>
      </c>
      <c r="AC19" s="25">
        <f t="shared" si="8"/>
        <v>149</v>
      </c>
      <c r="AD19" s="25">
        <f t="shared" si="9"/>
        <v>11.4</v>
      </c>
      <c r="AE19" s="25">
        <v>0</v>
      </c>
      <c r="AF19" s="10">
        <f t="shared" si="10"/>
        <v>1044.5</v>
      </c>
      <c r="AG19" s="11">
        <f t="shared" si="11"/>
        <v>28000</v>
      </c>
      <c r="AH19" s="17">
        <f t="shared" si="12"/>
        <v>5892868</v>
      </c>
      <c r="AI19" s="11">
        <f t="shared" si="13"/>
        <v>128693</v>
      </c>
      <c r="AJ19" s="78"/>
      <c r="AK19" s="69">
        <v>114</v>
      </c>
      <c r="AL19" s="70">
        <f t="shared" si="14"/>
        <v>0</v>
      </c>
      <c r="AM19" s="1" t="b">
        <f t="shared" si="15"/>
        <v>0</v>
      </c>
      <c r="AN19" s="71">
        <f t="shared" si="16"/>
        <v>0</v>
      </c>
      <c r="AO19" s="72">
        <f t="shared" si="17"/>
        <v>0</v>
      </c>
      <c r="AP19" s="73">
        <f t="shared" si="18"/>
        <v>0</v>
      </c>
      <c r="AQ19" s="1" t="b">
        <f t="shared" si="19"/>
        <v>1</v>
      </c>
      <c r="AR19" s="1">
        <f t="shared" si="20"/>
        <v>369.1463</v>
      </c>
      <c r="AS19" s="72">
        <f t="shared" si="21"/>
        <v>0.38283899999999998</v>
      </c>
      <c r="AT19" s="73">
        <f t="shared" si="22"/>
        <v>229.1</v>
      </c>
      <c r="AU19" s="74">
        <f t="shared" si="23"/>
        <v>0</v>
      </c>
      <c r="AV19" s="75">
        <f t="shared" si="24"/>
        <v>229.1</v>
      </c>
      <c r="AW19" s="78"/>
      <c r="AX19" s="33">
        <v>114</v>
      </c>
      <c r="AY19" s="34" t="s">
        <v>110</v>
      </c>
      <c r="AZ19" s="34" t="s">
        <v>112</v>
      </c>
      <c r="BA19" s="43" t="s">
        <v>447</v>
      </c>
      <c r="BB19" s="44">
        <v>0</v>
      </c>
      <c r="BC19" s="43" t="str">
        <f t="shared" si="28"/>
        <v>NO</v>
      </c>
      <c r="BD19" s="45">
        <f t="shared" si="25"/>
        <v>-18.899999999999999</v>
      </c>
      <c r="BE19" s="43" t="str">
        <f t="shared" si="26"/>
        <v>YES</v>
      </c>
      <c r="BF19" s="43" t="str">
        <f t="shared" si="27"/>
        <v>NO</v>
      </c>
    </row>
    <row r="20" spans="1:58" x14ac:dyDescent="0.35">
      <c r="A20" s="9">
        <v>115</v>
      </c>
      <c r="B20" s="1" t="s">
        <v>273</v>
      </c>
      <c r="C20" s="1" t="s">
        <v>275</v>
      </c>
      <c r="D20" s="26">
        <v>692</v>
      </c>
      <c r="E20" s="32">
        <v>662.8</v>
      </c>
      <c r="F20" s="10">
        <v>677.4</v>
      </c>
      <c r="G20" s="10">
        <v>22</v>
      </c>
      <c r="H20" s="10">
        <v>0</v>
      </c>
      <c r="I20" s="10">
        <f t="shared" si="1"/>
        <v>699.4</v>
      </c>
      <c r="J20" s="10">
        <v>253.9</v>
      </c>
      <c r="K20" s="11">
        <v>270407</v>
      </c>
      <c r="L20" s="10">
        <v>50.3</v>
      </c>
      <c r="M20" s="10">
        <v>2</v>
      </c>
      <c r="N20" s="10">
        <v>86.6</v>
      </c>
      <c r="O20" s="10">
        <v>15.7</v>
      </c>
      <c r="P20" s="10">
        <v>0</v>
      </c>
      <c r="Q20" s="10">
        <f t="shared" si="2"/>
        <v>1107.9000000000001</v>
      </c>
      <c r="R20" s="11">
        <v>0</v>
      </c>
      <c r="S20" s="17">
        <f t="shared" si="3"/>
        <v>5958286</v>
      </c>
      <c r="T20" s="10">
        <v>650.29999999999995</v>
      </c>
      <c r="U20" s="25"/>
      <c r="V20" s="46">
        <f t="shared" si="4"/>
        <v>650.29999999999995</v>
      </c>
      <c r="W20" s="25">
        <v>22</v>
      </c>
      <c r="X20" s="25">
        <v>0</v>
      </c>
      <c r="Y20" s="10">
        <f t="shared" si="5"/>
        <v>672.3</v>
      </c>
      <c r="Z20" s="10">
        <f t="shared" si="6"/>
        <v>240.5</v>
      </c>
      <c r="AA20" s="25">
        <v>50.3</v>
      </c>
      <c r="AB20" s="25">
        <f t="shared" si="7"/>
        <v>2</v>
      </c>
      <c r="AC20" s="25">
        <f t="shared" si="8"/>
        <v>86.6</v>
      </c>
      <c r="AD20" s="25">
        <f t="shared" si="9"/>
        <v>15.7</v>
      </c>
      <c r="AE20" s="25">
        <v>0</v>
      </c>
      <c r="AF20" s="10">
        <f t="shared" si="10"/>
        <v>1067.4000000000001</v>
      </c>
      <c r="AG20" s="11">
        <f t="shared" si="11"/>
        <v>0</v>
      </c>
      <c r="AH20" s="17">
        <f t="shared" si="12"/>
        <v>5993451</v>
      </c>
      <c r="AI20" s="11">
        <f t="shared" si="13"/>
        <v>35165</v>
      </c>
      <c r="AJ20" s="78"/>
      <c r="AK20" s="69">
        <v>115</v>
      </c>
      <c r="AL20" s="70">
        <f t="shared" si="14"/>
        <v>0</v>
      </c>
      <c r="AM20" s="1" t="b">
        <f t="shared" si="15"/>
        <v>0</v>
      </c>
      <c r="AN20" s="71">
        <f t="shared" si="16"/>
        <v>0</v>
      </c>
      <c r="AO20" s="72">
        <f t="shared" si="17"/>
        <v>0</v>
      </c>
      <c r="AP20" s="73">
        <f t="shared" si="18"/>
        <v>0</v>
      </c>
      <c r="AQ20" s="1" t="b">
        <f t="shared" si="19"/>
        <v>1</v>
      </c>
      <c r="AR20" s="1">
        <f t="shared" si="20"/>
        <v>460.72129999999999</v>
      </c>
      <c r="AS20" s="72">
        <f t="shared" si="21"/>
        <v>0.35769800000000002</v>
      </c>
      <c r="AT20" s="73">
        <f t="shared" si="22"/>
        <v>240.5</v>
      </c>
      <c r="AU20" s="74">
        <f t="shared" si="23"/>
        <v>0</v>
      </c>
      <c r="AV20" s="75">
        <f t="shared" si="24"/>
        <v>240.5</v>
      </c>
      <c r="AW20" s="78"/>
      <c r="AX20" s="33">
        <v>115</v>
      </c>
      <c r="AY20" s="34" t="s">
        <v>273</v>
      </c>
      <c r="AZ20" s="34" t="s">
        <v>275</v>
      </c>
      <c r="BA20" s="43" t="s">
        <v>447</v>
      </c>
      <c r="BB20" s="44">
        <v>1</v>
      </c>
      <c r="BC20" s="43" t="str">
        <f t="shared" si="28"/>
        <v>YES</v>
      </c>
      <c r="BD20" s="45">
        <f t="shared" si="25"/>
        <v>-12.5</v>
      </c>
      <c r="BE20" s="43" t="str">
        <f t="shared" si="26"/>
        <v>YES</v>
      </c>
      <c r="BF20" s="43" t="str">
        <f t="shared" si="27"/>
        <v>NO</v>
      </c>
    </row>
    <row r="21" spans="1:58" x14ac:dyDescent="0.35">
      <c r="A21" s="9">
        <v>200</v>
      </c>
      <c r="B21" s="1" t="s">
        <v>158</v>
      </c>
      <c r="C21" s="1" t="s">
        <v>159</v>
      </c>
      <c r="D21" s="26">
        <v>224</v>
      </c>
      <c r="E21" s="32">
        <v>223.4</v>
      </c>
      <c r="F21" s="10">
        <v>229.1</v>
      </c>
      <c r="G21" s="10">
        <v>3.5</v>
      </c>
      <c r="H21" s="10">
        <v>0</v>
      </c>
      <c r="I21" s="10">
        <f t="shared" si="1"/>
        <v>232.6</v>
      </c>
      <c r="J21" s="10">
        <v>154.19999999999999</v>
      </c>
      <c r="K21" s="11">
        <v>111353</v>
      </c>
      <c r="L21" s="10">
        <v>20.7</v>
      </c>
      <c r="M21" s="10">
        <v>9.6</v>
      </c>
      <c r="N21" s="10">
        <v>49.9</v>
      </c>
      <c r="O21" s="10">
        <v>9.6</v>
      </c>
      <c r="P21" s="10">
        <v>0</v>
      </c>
      <c r="Q21" s="10">
        <f t="shared" si="2"/>
        <v>476.6</v>
      </c>
      <c r="R21" s="11">
        <v>0</v>
      </c>
      <c r="S21" s="17">
        <f t="shared" si="3"/>
        <v>2563155</v>
      </c>
      <c r="T21" s="10">
        <v>229.1</v>
      </c>
      <c r="U21" s="25"/>
      <c r="V21" s="46">
        <f t="shared" si="4"/>
        <v>229.1</v>
      </c>
      <c r="W21" s="25">
        <v>3.5</v>
      </c>
      <c r="X21" s="25">
        <v>0</v>
      </c>
      <c r="Y21" s="10">
        <f t="shared" si="5"/>
        <v>232.6</v>
      </c>
      <c r="Z21" s="10">
        <f t="shared" si="6"/>
        <v>154.19999999999999</v>
      </c>
      <c r="AA21" s="25">
        <v>20.7</v>
      </c>
      <c r="AB21" s="25">
        <f t="shared" si="7"/>
        <v>9.6</v>
      </c>
      <c r="AC21" s="25">
        <f t="shared" si="8"/>
        <v>49.9</v>
      </c>
      <c r="AD21" s="25">
        <f t="shared" si="9"/>
        <v>9.6</v>
      </c>
      <c r="AE21" s="25">
        <v>0</v>
      </c>
      <c r="AF21" s="10">
        <f t="shared" si="10"/>
        <v>476.6</v>
      </c>
      <c r="AG21" s="11">
        <f t="shared" si="11"/>
        <v>0</v>
      </c>
      <c r="AH21" s="17">
        <f t="shared" si="12"/>
        <v>2676109</v>
      </c>
      <c r="AI21" s="11">
        <f t="shared" si="13"/>
        <v>112954</v>
      </c>
      <c r="AJ21" s="78"/>
      <c r="AK21" s="69">
        <v>200</v>
      </c>
      <c r="AL21" s="70">
        <f t="shared" si="14"/>
        <v>0</v>
      </c>
      <c r="AM21" s="1" t="b">
        <f t="shared" si="15"/>
        <v>1</v>
      </c>
      <c r="AN21" s="71">
        <f t="shared" si="16"/>
        <v>1280.2529999999999</v>
      </c>
      <c r="AO21" s="72">
        <f t="shared" si="17"/>
        <v>0.66284500000000002</v>
      </c>
      <c r="AP21" s="73">
        <f t="shared" si="18"/>
        <v>154.19999999999999</v>
      </c>
      <c r="AQ21" s="1" t="b">
        <f t="shared" si="19"/>
        <v>0</v>
      </c>
      <c r="AR21" s="1">
        <f t="shared" si="20"/>
        <v>0</v>
      </c>
      <c r="AS21" s="72">
        <f t="shared" si="21"/>
        <v>0</v>
      </c>
      <c r="AT21" s="73">
        <f t="shared" si="22"/>
        <v>0</v>
      </c>
      <c r="AU21" s="74">
        <f t="shared" si="23"/>
        <v>0</v>
      </c>
      <c r="AV21" s="75">
        <f t="shared" si="24"/>
        <v>154.19999999999999</v>
      </c>
      <c r="AW21" s="78"/>
      <c r="AX21" s="33">
        <v>200</v>
      </c>
      <c r="AY21" s="34" t="s">
        <v>158</v>
      </c>
      <c r="AZ21" s="34" t="s">
        <v>159</v>
      </c>
      <c r="BA21" s="43" t="s">
        <v>447</v>
      </c>
      <c r="BB21" s="44">
        <v>0</v>
      </c>
      <c r="BC21" s="43" t="str">
        <f t="shared" si="28"/>
        <v>NO</v>
      </c>
      <c r="BD21" s="45">
        <f t="shared" si="25"/>
        <v>5.7</v>
      </c>
      <c r="BE21" s="43" t="str">
        <f t="shared" si="26"/>
        <v>NO</v>
      </c>
      <c r="BF21" s="43" t="str">
        <f t="shared" si="27"/>
        <v>NO</v>
      </c>
    </row>
    <row r="22" spans="1:58" x14ac:dyDescent="0.35">
      <c r="A22" s="9">
        <v>202</v>
      </c>
      <c r="B22" s="1" t="s">
        <v>414</v>
      </c>
      <c r="C22" s="1" t="s">
        <v>415</v>
      </c>
      <c r="D22" s="26">
        <v>3617.6</v>
      </c>
      <c r="E22" s="32">
        <v>3616.5</v>
      </c>
      <c r="F22" s="10">
        <v>3659.3</v>
      </c>
      <c r="G22" s="10">
        <v>86.5</v>
      </c>
      <c r="H22" s="10">
        <v>0</v>
      </c>
      <c r="I22" s="10">
        <f t="shared" si="1"/>
        <v>3745.8</v>
      </c>
      <c r="J22" s="10">
        <v>131.30000000000001</v>
      </c>
      <c r="K22" s="11">
        <v>874917</v>
      </c>
      <c r="L22" s="10">
        <v>162.69999999999999</v>
      </c>
      <c r="M22" s="10">
        <v>147.69999999999999</v>
      </c>
      <c r="N22" s="10">
        <v>1627.4</v>
      </c>
      <c r="O22" s="10">
        <v>98</v>
      </c>
      <c r="P22" s="10">
        <v>0</v>
      </c>
      <c r="Q22" s="10">
        <f t="shared" si="2"/>
        <v>5912.9</v>
      </c>
      <c r="R22" s="11">
        <v>115340</v>
      </c>
      <c r="S22" s="17">
        <f t="shared" si="3"/>
        <v>31914916</v>
      </c>
      <c r="T22" s="10">
        <v>3659.3</v>
      </c>
      <c r="U22" s="25"/>
      <c r="V22" s="46">
        <f t="shared" si="4"/>
        <v>3659.3</v>
      </c>
      <c r="W22" s="25">
        <v>86.5</v>
      </c>
      <c r="X22" s="25">
        <v>0</v>
      </c>
      <c r="Y22" s="10">
        <f t="shared" si="5"/>
        <v>3745.8</v>
      </c>
      <c r="Z22" s="10">
        <f t="shared" si="6"/>
        <v>131.30000000000001</v>
      </c>
      <c r="AA22" s="25">
        <v>162.69999999999999</v>
      </c>
      <c r="AB22" s="25">
        <f t="shared" si="7"/>
        <v>147.69999999999999</v>
      </c>
      <c r="AC22" s="25">
        <f t="shared" si="8"/>
        <v>1627.4</v>
      </c>
      <c r="AD22" s="25">
        <f t="shared" si="9"/>
        <v>98</v>
      </c>
      <c r="AE22" s="25">
        <v>0</v>
      </c>
      <c r="AF22" s="10">
        <f t="shared" si="10"/>
        <v>5912.9</v>
      </c>
      <c r="AG22" s="11">
        <f t="shared" si="11"/>
        <v>115340</v>
      </c>
      <c r="AH22" s="17">
        <f t="shared" si="12"/>
        <v>33316274</v>
      </c>
      <c r="AI22" s="11">
        <f t="shared" si="13"/>
        <v>1401358</v>
      </c>
      <c r="AJ22" s="78"/>
      <c r="AK22" s="69">
        <v>202</v>
      </c>
      <c r="AL22" s="70">
        <f t="shared" si="14"/>
        <v>0</v>
      </c>
      <c r="AM22" s="1" t="b">
        <f t="shared" si="15"/>
        <v>0</v>
      </c>
      <c r="AN22" s="71">
        <f t="shared" si="16"/>
        <v>0</v>
      </c>
      <c r="AO22" s="72">
        <f t="shared" si="17"/>
        <v>0</v>
      </c>
      <c r="AP22" s="73">
        <f t="shared" si="18"/>
        <v>0</v>
      </c>
      <c r="AQ22" s="1" t="b">
        <f t="shared" si="19"/>
        <v>0</v>
      </c>
      <c r="AR22" s="1">
        <f t="shared" si="20"/>
        <v>0</v>
      </c>
      <c r="AS22" s="72">
        <f t="shared" si="21"/>
        <v>0</v>
      </c>
      <c r="AT22" s="73">
        <f t="shared" si="22"/>
        <v>0</v>
      </c>
      <c r="AU22" s="74">
        <f t="shared" si="23"/>
        <v>131.30000000000001</v>
      </c>
      <c r="AV22" s="75">
        <f t="shared" si="24"/>
        <v>131.30000000000001</v>
      </c>
      <c r="AW22" s="78"/>
      <c r="AX22" s="33">
        <v>202</v>
      </c>
      <c r="AY22" s="34" t="s">
        <v>414</v>
      </c>
      <c r="AZ22" s="34" t="s">
        <v>415</v>
      </c>
      <c r="BA22" s="43" t="s">
        <v>447</v>
      </c>
      <c r="BB22" s="44">
        <v>0</v>
      </c>
      <c r="BC22" s="43" t="str">
        <f t="shared" si="28"/>
        <v>NO</v>
      </c>
      <c r="BD22" s="45">
        <f t="shared" si="25"/>
        <v>42.8</v>
      </c>
      <c r="BE22" s="43" t="str">
        <f t="shared" si="26"/>
        <v>NO</v>
      </c>
      <c r="BF22" s="43" t="str">
        <f t="shared" si="27"/>
        <v>NO</v>
      </c>
    </row>
    <row r="23" spans="1:58" x14ac:dyDescent="0.35">
      <c r="A23" s="9">
        <v>203</v>
      </c>
      <c r="B23" s="1" t="s">
        <v>414</v>
      </c>
      <c r="C23" s="1" t="s">
        <v>416</v>
      </c>
      <c r="D23" s="26">
        <v>2638</v>
      </c>
      <c r="E23" s="32">
        <v>2651.9</v>
      </c>
      <c r="F23" s="10">
        <v>2729.7</v>
      </c>
      <c r="G23" s="10">
        <v>40.5</v>
      </c>
      <c r="H23" s="10">
        <v>0</v>
      </c>
      <c r="I23" s="10">
        <f t="shared" si="1"/>
        <v>2770.2</v>
      </c>
      <c r="J23" s="10">
        <v>97.1</v>
      </c>
      <c r="K23" s="11">
        <v>983572</v>
      </c>
      <c r="L23" s="10">
        <v>182.9</v>
      </c>
      <c r="M23" s="10">
        <v>48.5</v>
      </c>
      <c r="N23" s="10">
        <v>316.10000000000002</v>
      </c>
      <c r="O23" s="10">
        <v>112.5</v>
      </c>
      <c r="P23" s="10">
        <v>234.1</v>
      </c>
      <c r="Q23" s="10">
        <f t="shared" si="2"/>
        <v>3761.4</v>
      </c>
      <c r="R23" s="11">
        <v>16800</v>
      </c>
      <c r="S23" s="17">
        <f t="shared" si="3"/>
        <v>20245609</v>
      </c>
      <c r="T23" s="10">
        <v>2729.7</v>
      </c>
      <c r="U23" s="25"/>
      <c r="V23" s="46">
        <f t="shared" si="4"/>
        <v>2729.7</v>
      </c>
      <c r="W23" s="25">
        <v>40.5</v>
      </c>
      <c r="X23" s="25">
        <v>0</v>
      </c>
      <c r="Y23" s="10">
        <f t="shared" si="5"/>
        <v>2770.2</v>
      </c>
      <c r="Z23" s="10">
        <f t="shared" si="6"/>
        <v>97.1</v>
      </c>
      <c r="AA23" s="25">
        <v>182.9</v>
      </c>
      <c r="AB23" s="25">
        <f t="shared" si="7"/>
        <v>48.5</v>
      </c>
      <c r="AC23" s="25">
        <f t="shared" si="8"/>
        <v>316.10000000000002</v>
      </c>
      <c r="AD23" s="25">
        <f t="shared" si="9"/>
        <v>112.5</v>
      </c>
      <c r="AE23" s="25">
        <v>234.1</v>
      </c>
      <c r="AF23" s="10">
        <f t="shared" si="10"/>
        <v>3761.4</v>
      </c>
      <c r="AG23" s="11">
        <f t="shared" si="11"/>
        <v>16800</v>
      </c>
      <c r="AH23" s="17">
        <f t="shared" si="12"/>
        <v>21137061</v>
      </c>
      <c r="AI23" s="11">
        <f t="shared" si="13"/>
        <v>891452</v>
      </c>
      <c r="AJ23" s="78"/>
      <c r="AK23" s="69">
        <v>203</v>
      </c>
      <c r="AL23" s="70">
        <f t="shared" si="14"/>
        <v>0</v>
      </c>
      <c r="AM23" s="1" t="b">
        <f t="shared" si="15"/>
        <v>0</v>
      </c>
      <c r="AN23" s="71">
        <f t="shared" si="16"/>
        <v>0</v>
      </c>
      <c r="AO23" s="72">
        <f t="shared" si="17"/>
        <v>0</v>
      </c>
      <c r="AP23" s="73">
        <f t="shared" si="18"/>
        <v>0</v>
      </c>
      <c r="AQ23" s="1" t="b">
        <f t="shared" si="19"/>
        <v>0</v>
      </c>
      <c r="AR23" s="1">
        <f t="shared" si="20"/>
        <v>0</v>
      </c>
      <c r="AS23" s="72">
        <f t="shared" si="21"/>
        <v>0</v>
      </c>
      <c r="AT23" s="73">
        <f t="shared" si="22"/>
        <v>0</v>
      </c>
      <c r="AU23" s="74">
        <f t="shared" si="23"/>
        <v>97.1</v>
      </c>
      <c r="AV23" s="75">
        <f t="shared" si="24"/>
        <v>97.1</v>
      </c>
      <c r="AW23" s="78"/>
      <c r="AX23" s="33">
        <v>203</v>
      </c>
      <c r="AY23" s="34" t="s">
        <v>414</v>
      </c>
      <c r="AZ23" s="34" t="s">
        <v>416</v>
      </c>
      <c r="BA23" s="43" t="s">
        <v>447</v>
      </c>
      <c r="BB23" s="44">
        <v>1</v>
      </c>
      <c r="BC23" s="43" t="str">
        <f t="shared" si="28"/>
        <v>YES</v>
      </c>
      <c r="BD23" s="45">
        <f t="shared" si="25"/>
        <v>77.8</v>
      </c>
      <c r="BE23" s="43" t="str">
        <f t="shared" si="26"/>
        <v>NO</v>
      </c>
      <c r="BF23" s="43" t="str">
        <f t="shared" si="27"/>
        <v>NO</v>
      </c>
    </row>
    <row r="24" spans="1:58" x14ac:dyDescent="0.35">
      <c r="A24" s="9">
        <v>204</v>
      </c>
      <c r="B24" s="1" t="s">
        <v>414</v>
      </c>
      <c r="C24" s="1" t="s">
        <v>417</v>
      </c>
      <c r="D24" s="26">
        <v>2346</v>
      </c>
      <c r="E24" s="32">
        <v>2383.4</v>
      </c>
      <c r="F24" s="10">
        <v>2383.4</v>
      </c>
      <c r="G24" s="10">
        <v>26.5</v>
      </c>
      <c r="H24" s="10">
        <v>0</v>
      </c>
      <c r="I24" s="10">
        <f t="shared" si="1"/>
        <v>2409.9</v>
      </c>
      <c r="J24" s="10">
        <v>84.4</v>
      </c>
      <c r="K24" s="11">
        <v>399187</v>
      </c>
      <c r="L24" s="10">
        <v>74.2</v>
      </c>
      <c r="M24" s="10">
        <v>31.5</v>
      </c>
      <c r="N24" s="10">
        <v>723.3</v>
      </c>
      <c r="O24" s="10">
        <v>134.6</v>
      </c>
      <c r="P24" s="10">
        <v>0</v>
      </c>
      <c r="Q24" s="10">
        <f t="shared" si="2"/>
        <v>3457.9</v>
      </c>
      <c r="R24" s="11">
        <v>424888</v>
      </c>
      <c r="S24" s="17">
        <f t="shared" si="3"/>
        <v>19021474</v>
      </c>
      <c r="T24" s="10">
        <v>2354.8000000000002</v>
      </c>
      <c r="U24" s="25"/>
      <c r="V24" s="46">
        <f t="shared" si="4"/>
        <v>2354.8000000000002</v>
      </c>
      <c r="W24" s="25">
        <v>26.5</v>
      </c>
      <c r="X24" s="25">
        <v>0</v>
      </c>
      <c r="Y24" s="10">
        <f t="shared" si="5"/>
        <v>2381.3000000000002</v>
      </c>
      <c r="Z24" s="10">
        <f t="shared" si="6"/>
        <v>83.4</v>
      </c>
      <c r="AA24" s="25">
        <v>74.2</v>
      </c>
      <c r="AB24" s="25">
        <f t="shared" si="7"/>
        <v>31.5</v>
      </c>
      <c r="AC24" s="25">
        <f t="shared" si="8"/>
        <v>723.3</v>
      </c>
      <c r="AD24" s="25">
        <f t="shared" si="9"/>
        <v>134.6</v>
      </c>
      <c r="AE24" s="25">
        <v>0</v>
      </c>
      <c r="AF24" s="10">
        <f t="shared" si="10"/>
        <v>3428.3</v>
      </c>
      <c r="AG24" s="11">
        <f t="shared" si="11"/>
        <v>424888</v>
      </c>
      <c r="AH24" s="17">
        <f t="shared" si="12"/>
        <v>19674793</v>
      </c>
      <c r="AI24" s="11">
        <f t="shared" si="13"/>
        <v>653319</v>
      </c>
      <c r="AJ24" s="78"/>
      <c r="AK24" s="69">
        <v>204</v>
      </c>
      <c r="AL24" s="70">
        <f t="shared" si="14"/>
        <v>0</v>
      </c>
      <c r="AM24" s="1" t="b">
        <f t="shared" si="15"/>
        <v>0</v>
      </c>
      <c r="AN24" s="71">
        <f t="shared" si="16"/>
        <v>0</v>
      </c>
      <c r="AO24" s="72">
        <f t="shared" si="17"/>
        <v>0</v>
      </c>
      <c r="AP24" s="73">
        <f t="shared" si="18"/>
        <v>0</v>
      </c>
      <c r="AQ24" s="1" t="b">
        <f t="shared" si="19"/>
        <v>0</v>
      </c>
      <c r="AR24" s="1">
        <f t="shared" si="20"/>
        <v>0</v>
      </c>
      <c r="AS24" s="72">
        <f t="shared" si="21"/>
        <v>0</v>
      </c>
      <c r="AT24" s="73">
        <f t="shared" si="22"/>
        <v>0</v>
      </c>
      <c r="AU24" s="74">
        <f t="shared" si="23"/>
        <v>83.4</v>
      </c>
      <c r="AV24" s="75">
        <f t="shared" si="24"/>
        <v>83.4</v>
      </c>
      <c r="AW24" s="78"/>
      <c r="AX24" s="33">
        <v>204</v>
      </c>
      <c r="AY24" s="34" t="s">
        <v>414</v>
      </c>
      <c r="AZ24" s="34" t="s">
        <v>417</v>
      </c>
      <c r="BA24" s="43" t="s">
        <v>447</v>
      </c>
      <c r="BB24" s="44">
        <v>0</v>
      </c>
      <c r="BC24" s="43" t="str">
        <f t="shared" si="28"/>
        <v>NO</v>
      </c>
      <c r="BD24" s="45">
        <f t="shared" si="25"/>
        <v>-28.6</v>
      </c>
      <c r="BE24" s="43" t="str">
        <f t="shared" si="26"/>
        <v>YES</v>
      </c>
      <c r="BF24" s="43" t="str">
        <f t="shared" si="27"/>
        <v>NO</v>
      </c>
    </row>
    <row r="25" spans="1:58" x14ac:dyDescent="0.35">
      <c r="A25" s="9">
        <v>205</v>
      </c>
      <c r="B25" s="1" t="s">
        <v>54</v>
      </c>
      <c r="C25" s="1" t="s">
        <v>55</v>
      </c>
      <c r="D25" s="26">
        <v>500.6</v>
      </c>
      <c r="E25" s="32">
        <v>492.9</v>
      </c>
      <c r="F25" s="10">
        <v>496.8</v>
      </c>
      <c r="G25" s="10">
        <v>13</v>
      </c>
      <c r="H25" s="10">
        <v>0</v>
      </c>
      <c r="I25" s="10">
        <f t="shared" si="1"/>
        <v>509.8</v>
      </c>
      <c r="J25" s="10">
        <v>210.5</v>
      </c>
      <c r="K25" s="11">
        <v>369425</v>
      </c>
      <c r="L25" s="10">
        <v>68.7</v>
      </c>
      <c r="M25" s="10">
        <v>1.5</v>
      </c>
      <c r="N25" s="10">
        <v>115.4</v>
      </c>
      <c r="O25" s="10">
        <v>16.8</v>
      </c>
      <c r="P25" s="10">
        <v>0</v>
      </c>
      <c r="Q25" s="10">
        <f t="shared" si="2"/>
        <v>922.7</v>
      </c>
      <c r="R25" s="11">
        <v>0</v>
      </c>
      <c r="S25" s="17">
        <f t="shared" si="3"/>
        <v>4962281</v>
      </c>
      <c r="T25" s="10">
        <v>471.9</v>
      </c>
      <c r="U25" s="25"/>
      <c r="V25" s="46">
        <f t="shared" si="4"/>
        <v>471.9</v>
      </c>
      <c r="W25" s="25">
        <v>13</v>
      </c>
      <c r="X25" s="25">
        <v>0</v>
      </c>
      <c r="Y25" s="10">
        <f t="shared" si="5"/>
        <v>484.9</v>
      </c>
      <c r="Z25" s="10">
        <f t="shared" si="6"/>
        <v>204.3</v>
      </c>
      <c r="AA25" s="25">
        <v>68.7</v>
      </c>
      <c r="AB25" s="25">
        <f t="shared" si="7"/>
        <v>1.5</v>
      </c>
      <c r="AC25" s="25">
        <f t="shared" si="8"/>
        <v>115.4</v>
      </c>
      <c r="AD25" s="25">
        <f t="shared" si="9"/>
        <v>16.8</v>
      </c>
      <c r="AE25" s="25">
        <v>0</v>
      </c>
      <c r="AF25" s="10">
        <f t="shared" si="10"/>
        <v>891.6</v>
      </c>
      <c r="AG25" s="11">
        <f t="shared" si="11"/>
        <v>0</v>
      </c>
      <c r="AH25" s="17">
        <f t="shared" si="12"/>
        <v>5006334</v>
      </c>
      <c r="AI25" s="11">
        <f t="shared" si="13"/>
        <v>44053</v>
      </c>
      <c r="AJ25" s="78"/>
      <c r="AK25" s="69">
        <v>205</v>
      </c>
      <c r="AL25" s="70">
        <f t="shared" si="14"/>
        <v>0</v>
      </c>
      <c r="AM25" s="1" t="b">
        <f t="shared" si="15"/>
        <v>0</v>
      </c>
      <c r="AN25" s="71">
        <f t="shared" si="16"/>
        <v>0</v>
      </c>
      <c r="AO25" s="72">
        <f t="shared" si="17"/>
        <v>0</v>
      </c>
      <c r="AP25" s="73">
        <f t="shared" si="18"/>
        <v>0</v>
      </c>
      <c r="AQ25" s="1" t="b">
        <f t="shared" si="19"/>
        <v>1</v>
      </c>
      <c r="AR25" s="1">
        <f t="shared" si="20"/>
        <v>228.81379999999999</v>
      </c>
      <c r="AS25" s="72">
        <f t="shared" si="21"/>
        <v>0.42136699999999999</v>
      </c>
      <c r="AT25" s="73">
        <f t="shared" si="22"/>
        <v>204.3</v>
      </c>
      <c r="AU25" s="74">
        <f t="shared" si="23"/>
        <v>0</v>
      </c>
      <c r="AV25" s="75">
        <f t="shared" si="24"/>
        <v>204.3</v>
      </c>
      <c r="AW25" s="78"/>
      <c r="AX25" s="33">
        <v>205</v>
      </c>
      <c r="AY25" s="34" t="s">
        <v>54</v>
      </c>
      <c r="AZ25" s="34" t="s">
        <v>55</v>
      </c>
      <c r="BA25" s="43" t="s">
        <v>447</v>
      </c>
      <c r="BB25" s="44">
        <v>1</v>
      </c>
      <c r="BC25" s="43" t="str">
        <f t="shared" si="28"/>
        <v>YES</v>
      </c>
      <c r="BD25" s="45">
        <f t="shared" si="25"/>
        <v>-21</v>
      </c>
      <c r="BE25" s="43" t="str">
        <f t="shared" si="26"/>
        <v>YES</v>
      </c>
      <c r="BF25" s="43" t="str">
        <f t="shared" si="27"/>
        <v>NO</v>
      </c>
    </row>
    <row r="26" spans="1:58" x14ac:dyDescent="0.35">
      <c r="A26" s="9">
        <v>206</v>
      </c>
      <c r="B26" s="1" t="s">
        <v>54</v>
      </c>
      <c r="C26" s="1" t="s">
        <v>56</v>
      </c>
      <c r="D26" s="26">
        <v>457.5</v>
      </c>
      <c r="E26" s="32">
        <v>482.6</v>
      </c>
      <c r="F26" s="10">
        <v>517</v>
      </c>
      <c r="G26" s="10">
        <v>5.5</v>
      </c>
      <c r="H26" s="10">
        <v>0</v>
      </c>
      <c r="I26" s="10">
        <f t="shared" si="1"/>
        <v>522.5</v>
      </c>
      <c r="J26" s="10">
        <v>213.5</v>
      </c>
      <c r="K26" s="11">
        <v>411247</v>
      </c>
      <c r="L26" s="10">
        <v>76.5</v>
      </c>
      <c r="M26" s="10">
        <v>3.7</v>
      </c>
      <c r="N26" s="10">
        <v>90.1</v>
      </c>
      <c r="O26" s="10">
        <v>22.4</v>
      </c>
      <c r="P26" s="10">
        <v>0</v>
      </c>
      <c r="Q26" s="10">
        <f t="shared" si="2"/>
        <v>928.7</v>
      </c>
      <c r="R26" s="11">
        <v>0</v>
      </c>
      <c r="S26" s="17">
        <f t="shared" si="3"/>
        <v>4994549</v>
      </c>
      <c r="T26" s="10">
        <v>517</v>
      </c>
      <c r="U26" s="25"/>
      <c r="V26" s="46">
        <f t="shared" si="4"/>
        <v>517</v>
      </c>
      <c r="W26" s="25">
        <v>5.5</v>
      </c>
      <c r="X26" s="25">
        <v>0</v>
      </c>
      <c r="Y26" s="10">
        <f t="shared" si="5"/>
        <v>522.5</v>
      </c>
      <c r="Z26" s="10">
        <f t="shared" si="6"/>
        <v>213.5</v>
      </c>
      <c r="AA26" s="25">
        <v>76.5</v>
      </c>
      <c r="AB26" s="25">
        <f t="shared" si="7"/>
        <v>3.7</v>
      </c>
      <c r="AC26" s="25">
        <f t="shared" si="8"/>
        <v>90.1</v>
      </c>
      <c r="AD26" s="25">
        <f t="shared" si="9"/>
        <v>22.4</v>
      </c>
      <c r="AE26" s="25">
        <v>0</v>
      </c>
      <c r="AF26" s="10">
        <f t="shared" si="10"/>
        <v>928.7</v>
      </c>
      <c r="AG26" s="11">
        <f t="shared" si="11"/>
        <v>0</v>
      </c>
      <c r="AH26" s="17">
        <f t="shared" si="12"/>
        <v>5214651</v>
      </c>
      <c r="AI26" s="11">
        <f t="shared" si="13"/>
        <v>220102</v>
      </c>
      <c r="AJ26" s="78"/>
      <c r="AK26" s="69">
        <v>206</v>
      </c>
      <c r="AL26" s="70">
        <f t="shared" si="14"/>
        <v>0</v>
      </c>
      <c r="AM26" s="1" t="b">
        <f t="shared" si="15"/>
        <v>0</v>
      </c>
      <c r="AN26" s="71">
        <f t="shared" si="16"/>
        <v>0</v>
      </c>
      <c r="AO26" s="72">
        <f t="shared" si="17"/>
        <v>0</v>
      </c>
      <c r="AP26" s="73">
        <f t="shared" si="18"/>
        <v>0</v>
      </c>
      <c r="AQ26" s="1" t="b">
        <f t="shared" si="19"/>
        <v>1</v>
      </c>
      <c r="AR26" s="1">
        <f t="shared" si="20"/>
        <v>275.34379999999999</v>
      </c>
      <c r="AS26" s="72">
        <f t="shared" si="21"/>
        <v>0.40859200000000001</v>
      </c>
      <c r="AT26" s="73">
        <f t="shared" si="22"/>
        <v>213.5</v>
      </c>
      <c r="AU26" s="74">
        <f t="shared" si="23"/>
        <v>0</v>
      </c>
      <c r="AV26" s="75">
        <f t="shared" si="24"/>
        <v>213.5</v>
      </c>
      <c r="AW26" s="78"/>
      <c r="AX26" s="33">
        <v>206</v>
      </c>
      <c r="AY26" s="34" t="s">
        <v>54</v>
      </c>
      <c r="AZ26" s="34" t="s">
        <v>56</v>
      </c>
      <c r="BA26" s="43" t="s">
        <v>447</v>
      </c>
      <c r="BB26" s="44">
        <v>1</v>
      </c>
      <c r="BC26" s="43" t="str">
        <f t="shared" si="28"/>
        <v>YES</v>
      </c>
      <c r="BD26" s="45">
        <f t="shared" si="25"/>
        <v>34.4</v>
      </c>
      <c r="BE26" s="43" t="str">
        <f t="shared" si="26"/>
        <v>NO</v>
      </c>
      <c r="BF26" s="43" t="str">
        <f t="shared" si="27"/>
        <v>NO</v>
      </c>
    </row>
    <row r="27" spans="1:58" x14ac:dyDescent="0.35">
      <c r="A27" s="9">
        <v>207</v>
      </c>
      <c r="B27" s="1" t="s">
        <v>216</v>
      </c>
      <c r="C27" s="1" t="s">
        <v>217</v>
      </c>
      <c r="D27" s="26">
        <v>1575.6</v>
      </c>
      <c r="E27" s="32">
        <v>1491</v>
      </c>
      <c r="F27" s="10">
        <v>1533.3</v>
      </c>
      <c r="G27" s="10">
        <v>0</v>
      </c>
      <c r="H27" s="10">
        <v>0</v>
      </c>
      <c r="I27" s="10">
        <f t="shared" si="1"/>
        <v>1533.3</v>
      </c>
      <c r="J27" s="10">
        <v>99.9</v>
      </c>
      <c r="K27" s="11">
        <v>0</v>
      </c>
      <c r="L27" s="10">
        <v>0</v>
      </c>
      <c r="M27" s="10">
        <v>21.3</v>
      </c>
      <c r="N27" s="10">
        <v>35.799999999999997</v>
      </c>
      <c r="O27" s="10">
        <v>0</v>
      </c>
      <c r="P27" s="10">
        <v>0</v>
      </c>
      <c r="Q27" s="10">
        <f t="shared" si="2"/>
        <v>1690.3</v>
      </c>
      <c r="R27" s="11">
        <v>0</v>
      </c>
      <c r="S27" s="17">
        <f t="shared" si="3"/>
        <v>9090433</v>
      </c>
      <c r="T27" s="10">
        <v>1430</v>
      </c>
      <c r="U27" s="25"/>
      <c r="V27" s="46">
        <f t="shared" si="4"/>
        <v>1498.9</v>
      </c>
      <c r="W27" s="25">
        <v>0</v>
      </c>
      <c r="X27" s="25">
        <v>0</v>
      </c>
      <c r="Y27" s="10">
        <f t="shared" si="5"/>
        <v>1498.9</v>
      </c>
      <c r="Z27" s="10">
        <f t="shared" si="6"/>
        <v>115.2</v>
      </c>
      <c r="AA27" s="25">
        <v>0</v>
      </c>
      <c r="AB27" s="25">
        <f t="shared" si="7"/>
        <v>21.3</v>
      </c>
      <c r="AC27" s="25">
        <f t="shared" si="8"/>
        <v>35.799999999999997</v>
      </c>
      <c r="AD27" s="25">
        <f t="shared" si="9"/>
        <v>0</v>
      </c>
      <c r="AE27" s="25">
        <v>0</v>
      </c>
      <c r="AF27" s="10">
        <f t="shared" si="10"/>
        <v>1671.2</v>
      </c>
      <c r="AG27" s="11">
        <f t="shared" si="11"/>
        <v>0</v>
      </c>
      <c r="AH27" s="17">
        <f t="shared" si="12"/>
        <v>9383788</v>
      </c>
      <c r="AI27" s="11">
        <f t="shared" si="13"/>
        <v>293355</v>
      </c>
      <c r="AJ27" s="78"/>
      <c r="AK27" s="69">
        <v>207</v>
      </c>
      <c r="AL27" s="70">
        <f t="shared" si="14"/>
        <v>0</v>
      </c>
      <c r="AM27" s="1" t="b">
        <f t="shared" si="15"/>
        <v>0</v>
      </c>
      <c r="AN27" s="71">
        <f t="shared" si="16"/>
        <v>0</v>
      </c>
      <c r="AO27" s="72">
        <f t="shared" si="17"/>
        <v>0</v>
      </c>
      <c r="AP27" s="73">
        <f t="shared" si="18"/>
        <v>0</v>
      </c>
      <c r="AQ27" s="1" t="b">
        <f t="shared" si="19"/>
        <v>1</v>
      </c>
      <c r="AR27" s="1">
        <f t="shared" si="20"/>
        <v>1483.6387999999999</v>
      </c>
      <c r="AS27" s="72">
        <f t="shared" si="21"/>
        <v>7.6862E-2</v>
      </c>
      <c r="AT27" s="73">
        <f t="shared" si="22"/>
        <v>115.2</v>
      </c>
      <c r="AU27" s="74">
        <f t="shared" si="23"/>
        <v>0</v>
      </c>
      <c r="AV27" s="75">
        <f t="shared" si="24"/>
        <v>115.2</v>
      </c>
      <c r="AW27" s="78"/>
      <c r="AX27" s="33">
        <v>207</v>
      </c>
      <c r="AY27" s="34" t="s">
        <v>216</v>
      </c>
      <c r="AZ27" s="34" t="s">
        <v>217</v>
      </c>
      <c r="BA27" s="43" t="s">
        <v>448</v>
      </c>
      <c r="BB27" s="44">
        <v>1</v>
      </c>
      <c r="BC27" s="43" t="str">
        <f t="shared" si="28"/>
        <v>YES</v>
      </c>
      <c r="BD27" s="45">
        <f t="shared" si="25"/>
        <v>-61</v>
      </c>
      <c r="BE27" s="43" t="str">
        <f t="shared" si="26"/>
        <v>YES</v>
      </c>
      <c r="BF27" s="43" t="str">
        <f t="shared" si="27"/>
        <v>YES</v>
      </c>
    </row>
    <row r="28" spans="1:58" x14ac:dyDescent="0.35">
      <c r="A28" s="9">
        <v>208</v>
      </c>
      <c r="B28" s="1" t="s">
        <v>394</v>
      </c>
      <c r="C28" s="1" t="s">
        <v>395</v>
      </c>
      <c r="D28" s="26">
        <v>365.8</v>
      </c>
      <c r="E28" s="32">
        <v>365.7</v>
      </c>
      <c r="F28" s="10">
        <v>365.8</v>
      </c>
      <c r="G28" s="10">
        <v>6.5</v>
      </c>
      <c r="H28" s="10">
        <v>1</v>
      </c>
      <c r="I28" s="10">
        <f t="shared" si="1"/>
        <v>373.3</v>
      </c>
      <c r="J28" s="10">
        <v>171.1</v>
      </c>
      <c r="K28" s="11">
        <v>155099</v>
      </c>
      <c r="L28" s="10">
        <v>28.8</v>
      </c>
      <c r="M28" s="10">
        <v>0</v>
      </c>
      <c r="N28" s="10">
        <v>59.5</v>
      </c>
      <c r="O28" s="10">
        <v>13.8</v>
      </c>
      <c r="P28" s="10">
        <v>0</v>
      </c>
      <c r="Q28" s="10">
        <f t="shared" si="2"/>
        <v>646.5</v>
      </c>
      <c r="R28" s="11">
        <v>0</v>
      </c>
      <c r="S28" s="17">
        <f t="shared" si="3"/>
        <v>3476877</v>
      </c>
      <c r="T28" s="10">
        <v>361.8</v>
      </c>
      <c r="U28" s="25"/>
      <c r="V28" s="46">
        <f t="shared" si="4"/>
        <v>361.8</v>
      </c>
      <c r="W28" s="25">
        <v>6.5</v>
      </c>
      <c r="X28" s="25">
        <v>1</v>
      </c>
      <c r="Y28" s="10">
        <f t="shared" si="5"/>
        <v>369.3</v>
      </c>
      <c r="Z28" s="10">
        <f t="shared" si="6"/>
        <v>170.2</v>
      </c>
      <c r="AA28" s="25">
        <v>28.8</v>
      </c>
      <c r="AB28" s="25">
        <f t="shared" si="7"/>
        <v>0</v>
      </c>
      <c r="AC28" s="25">
        <f t="shared" si="8"/>
        <v>59.5</v>
      </c>
      <c r="AD28" s="25">
        <f t="shared" si="9"/>
        <v>13.8</v>
      </c>
      <c r="AE28" s="25">
        <v>0</v>
      </c>
      <c r="AF28" s="10">
        <f t="shared" si="10"/>
        <v>641.6</v>
      </c>
      <c r="AG28" s="11">
        <f t="shared" si="11"/>
        <v>0</v>
      </c>
      <c r="AH28" s="17">
        <f t="shared" si="12"/>
        <v>3602584</v>
      </c>
      <c r="AI28" s="11">
        <f t="shared" si="13"/>
        <v>125707</v>
      </c>
      <c r="AJ28" s="78"/>
      <c r="AK28" s="69">
        <v>208</v>
      </c>
      <c r="AL28" s="70">
        <f t="shared" si="14"/>
        <v>0</v>
      </c>
      <c r="AM28" s="1" t="b">
        <f t="shared" si="15"/>
        <v>0</v>
      </c>
      <c r="AN28" s="71">
        <f t="shared" si="16"/>
        <v>0</v>
      </c>
      <c r="AO28" s="72">
        <f t="shared" si="17"/>
        <v>0</v>
      </c>
      <c r="AP28" s="73">
        <f t="shared" si="18"/>
        <v>0</v>
      </c>
      <c r="AQ28" s="1" t="b">
        <f t="shared" si="19"/>
        <v>1</v>
      </c>
      <c r="AR28" s="1">
        <f t="shared" si="20"/>
        <v>84.521299999999997</v>
      </c>
      <c r="AS28" s="72">
        <f t="shared" si="21"/>
        <v>0.46098099999999997</v>
      </c>
      <c r="AT28" s="73">
        <f t="shared" si="22"/>
        <v>170.2</v>
      </c>
      <c r="AU28" s="74">
        <f t="shared" si="23"/>
        <v>0</v>
      </c>
      <c r="AV28" s="75">
        <f t="shared" si="24"/>
        <v>170.2</v>
      </c>
      <c r="AW28" s="78"/>
      <c r="AX28" s="33">
        <v>208</v>
      </c>
      <c r="AY28" s="34" t="s">
        <v>394</v>
      </c>
      <c r="AZ28" s="34" t="s">
        <v>395</v>
      </c>
      <c r="BA28" s="43" t="s">
        <v>447</v>
      </c>
      <c r="BB28" s="44">
        <v>0</v>
      </c>
      <c r="BC28" s="43" t="str">
        <f t="shared" si="28"/>
        <v>NO</v>
      </c>
      <c r="BD28" s="45">
        <f t="shared" si="25"/>
        <v>-3.9</v>
      </c>
      <c r="BE28" s="43" t="str">
        <f t="shared" si="26"/>
        <v>YES</v>
      </c>
      <c r="BF28" s="43" t="str">
        <f t="shared" si="27"/>
        <v>NO</v>
      </c>
    </row>
    <row r="29" spans="1:58" x14ac:dyDescent="0.35">
      <c r="A29" s="9">
        <v>209</v>
      </c>
      <c r="B29" s="1" t="s">
        <v>379</v>
      </c>
      <c r="C29" s="1" t="s">
        <v>380</v>
      </c>
      <c r="D29" s="26">
        <v>131</v>
      </c>
      <c r="E29" s="32">
        <v>133.1</v>
      </c>
      <c r="F29" s="10">
        <v>133.1</v>
      </c>
      <c r="G29" s="10">
        <v>5</v>
      </c>
      <c r="H29" s="10">
        <v>0</v>
      </c>
      <c r="I29" s="10">
        <f t="shared" si="1"/>
        <v>138.1</v>
      </c>
      <c r="J29" s="10">
        <v>126.1</v>
      </c>
      <c r="K29" s="11">
        <v>25101</v>
      </c>
      <c r="L29" s="10">
        <v>4.7</v>
      </c>
      <c r="M29" s="10">
        <v>11.3</v>
      </c>
      <c r="N29" s="10">
        <v>41.3</v>
      </c>
      <c r="O29" s="10">
        <v>1.7</v>
      </c>
      <c r="P29" s="10">
        <v>0</v>
      </c>
      <c r="Q29" s="10">
        <f t="shared" si="2"/>
        <v>323.2</v>
      </c>
      <c r="R29" s="11">
        <v>0</v>
      </c>
      <c r="S29" s="17">
        <f t="shared" si="3"/>
        <v>1738170</v>
      </c>
      <c r="T29" s="10">
        <v>128.5</v>
      </c>
      <c r="U29" s="25"/>
      <c r="V29" s="46">
        <f t="shared" si="4"/>
        <v>128.5</v>
      </c>
      <c r="W29" s="25">
        <v>5</v>
      </c>
      <c r="X29" s="25">
        <v>0</v>
      </c>
      <c r="Y29" s="10">
        <f t="shared" si="5"/>
        <v>133.5</v>
      </c>
      <c r="Z29" s="10">
        <f t="shared" si="6"/>
        <v>123.6</v>
      </c>
      <c r="AA29" s="25">
        <v>4.7</v>
      </c>
      <c r="AB29" s="25">
        <f t="shared" si="7"/>
        <v>11.3</v>
      </c>
      <c r="AC29" s="25">
        <f t="shared" si="8"/>
        <v>41.3</v>
      </c>
      <c r="AD29" s="25">
        <f t="shared" si="9"/>
        <v>1.7</v>
      </c>
      <c r="AE29" s="25">
        <v>0</v>
      </c>
      <c r="AF29" s="10">
        <f t="shared" si="10"/>
        <v>316.10000000000002</v>
      </c>
      <c r="AG29" s="11">
        <f t="shared" si="11"/>
        <v>0</v>
      </c>
      <c r="AH29" s="17">
        <f t="shared" si="12"/>
        <v>1774902</v>
      </c>
      <c r="AI29" s="11">
        <f t="shared" si="13"/>
        <v>36732</v>
      </c>
      <c r="AJ29" s="78"/>
      <c r="AK29" s="69">
        <v>209</v>
      </c>
      <c r="AL29" s="70">
        <f t="shared" si="14"/>
        <v>0</v>
      </c>
      <c r="AM29" s="1" t="b">
        <f t="shared" si="15"/>
        <v>1</v>
      </c>
      <c r="AN29" s="71">
        <f t="shared" si="16"/>
        <v>323.44299999999998</v>
      </c>
      <c r="AO29" s="72">
        <f t="shared" si="17"/>
        <v>0.92553200000000002</v>
      </c>
      <c r="AP29" s="73">
        <f t="shared" si="18"/>
        <v>123.6</v>
      </c>
      <c r="AQ29" s="1" t="b">
        <f t="shared" si="19"/>
        <v>0</v>
      </c>
      <c r="AR29" s="1">
        <f t="shared" si="20"/>
        <v>0</v>
      </c>
      <c r="AS29" s="72">
        <f t="shared" si="21"/>
        <v>0</v>
      </c>
      <c r="AT29" s="73">
        <f t="shared" si="22"/>
        <v>0</v>
      </c>
      <c r="AU29" s="74">
        <f t="shared" si="23"/>
        <v>0</v>
      </c>
      <c r="AV29" s="75">
        <f t="shared" si="24"/>
        <v>123.6</v>
      </c>
      <c r="AW29" s="78"/>
      <c r="AX29" s="33">
        <v>209</v>
      </c>
      <c r="AY29" s="34" t="s">
        <v>379</v>
      </c>
      <c r="AZ29" s="34" t="s">
        <v>380</v>
      </c>
      <c r="BA29" s="43" t="s">
        <v>447</v>
      </c>
      <c r="BB29" s="44">
        <v>0</v>
      </c>
      <c r="BC29" s="43" t="str">
        <f t="shared" si="28"/>
        <v>NO</v>
      </c>
      <c r="BD29" s="45">
        <f t="shared" si="25"/>
        <v>-4.5999999999999996</v>
      </c>
      <c r="BE29" s="43" t="str">
        <f t="shared" si="26"/>
        <v>YES</v>
      </c>
      <c r="BF29" s="43" t="str">
        <f t="shared" si="27"/>
        <v>NO</v>
      </c>
    </row>
    <row r="30" spans="1:58" x14ac:dyDescent="0.35">
      <c r="A30" s="9">
        <v>210</v>
      </c>
      <c r="B30" s="1" t="s">
        <v>379</v>
      </c>
      <c r="C30" s="1" t="s">
        <v>381</v>
      </c>
      <c r="D30" s="26">
        <v>966.8</v>
      </c>
      <c r="E30" s="32">
        <v>943</v>
      </c>
      <c r="F30" s="10">
        <v>954.9</v>
      </c>
      <c r="G30" s="10">
        <v>15</v>
      </c>
      <c r="H30" s="10">
        <v>0</v>
      </c>
      <c r="I30" s="10">
        <f t="shared" si="1"/>
        <v>969.9</v>
      </c>
      <c r="J30" s="10">
        <v>248.9</v>
      </c>
      <c r="K30" s="11">
        <v>225521</v>
      </c>
      <c r="L30" s="10">
        <v>41.9</v>
      </c>
      <c r="M30" s="10">
        <v>39.799999999999997</v>
      </c>
      <c r="N30" s="10">
        <v>276</v>
      </c>
      <c r="O30" s="10">
        <v>40.9</v>
      </c>
      <c r="P30" s="10">
        <v>0</v>
      </c>
      <c r="Q30" s="10">
        <f t="shared" si="2"/>
        <v>1617.4</v>
      </c>
      <c r="R30" s="11">
        <v>55440</v>
      </c>
      <c r="S30" s="17">
        <f t="shared" si="3"/>
        <v>8753817</v>
      </c>
      <c r="T30" s="10">
        <v>954.7</v>
      </c>
      <c r="U30" s="25"/>
      <c r="V30" s="46">
        <f t="shared" si="4"/>
        <v>954.7</v>
      </c>
      <c r="W30" s="25">
        <v>15</v>
      </c>
      <c r="X30" s="25">
        <v>0</v>
      </c>
      <c r="Y30" s="10">
        <f t="shared" si="5"/>
        <v>969.7</v>
      </c>
      <c r="Z30" s="10">
        <f t="shared" si="6"/>
        <v>248.9</v>
      </c>
      <c r="AA30" s="25">
        <v>41.9</v>
      </c>
      <c r="AB30" s="25">
        <f t="shared" si="7"/>
        <v>39.799999999999997</v>
      </c>
      <c r="AC30" s="25">
        <f t="shared" si="8"/>
        <v>276</v>
      </c>
      <c r="AD30" s="25">
        <f t="shared" si="9"/>
        <v>40.9</v>
      </c>
      <c r="AE30" s="25">
        <v>0</v>
      </c>
      <c r="AF30" s="10">
        <f t="shared" si="10"/>
        <v>1617.2</v>
      </c>
      <c r="AG30" s="11">
        <f t="shared" si="11"/>
        <v>55440</v>
      </c>
      <c r="AH30" s="17">
        <f t="shared" si="12"/>
        <v>9136018</v>
      </c>
      <c r="AI30" s="11">
        <f t="shared" si="13"/>
        <v>382201</v>
      </c>
      <c r="AJ30" s="78"/>
      <c r="AK30" s="69">
        <v>210</v>
      </c>
      <c r="AL30" s="70">
        <f t="shared" si="14"/>
        <v>0</v>
      </c>
      <c r="AM30" s="1" t="b">
        <f t="shared" si="15"/>
        <v>0</v>
      </c>
      <c r="AN30" s="71">
        <f t="shared" si="16"/>
        <v>0</v>
      </c>
      <c r="AO30" s="72">
        <f t="shared" si="17"/>
        <v>0</v>
      </c>
      <c r="AP30" s="73">
        <f t="shared" si="18"/>
        <v>0</v>
      </c>
      <c r="AQ30" s="1" t="b">
        <f t="shared" si="19"/>
        <v>1</v>
      </c>
      <c r="AR30" s="1">
        <f t="shared" si="20"/>
        <v>828.75379999999996</v>
      </c>
      <c r="AS30" s="72">
        <f t="shared" si="21"/>
        <v>0.25665700000000002</v>
      </c>
      <c r="AT30" s="73">
        <f t="shared" si="22"/>
        <v>248.9</v>
      </c>
      <c r="AU30" s="74">
        <f t="shared" si="23"/>
        <v>0</v>
      </c>
      <c r="AV30" s="75">
        <f t="shared" si="24"/>
        <v>248.9</v>
      </c>
      <c r="AW30" s="78"/>
      <c r="AX30" s="33">
        <v>210</v>
      </c>
      <c r="AY30" s="34" t="s">
        <v>379</v>
      </c>
      <c r="AZ30" s="34" t="s">
        <v>381</v>
      </c>
      <c r="BA30" s="43" t="s">
        <v>447</v>
      </c>
      <c r="BB30" s="44">
        <v>1</v>
      </c>
      <c r="BC30" s="43" t="str">
        <f t="shared" si="28"/>
        <v>YES</v>
      </c>
      <c r="BD30" s="45">
        <f t="shared" si="25"/>
        <v>11.7</v>
      </c>
      <c r="BE30" s="43" t="str">
        <f t="shared" si="26"/>
        <v>NO</v>
      </c>
      <c r="BF30" s="43" t="str">
        <f t="shared" si="27"/>
        <v>NO</v>
      </c>
    </row>
    <row r="31" spans="1:58" x14ac:dyDescent="0.35">
      <c r="A31" s="9">
        <v>211</v>
      </c>
      <c r="B31" s="1" t="s">
        <v>282</v>
      </c>
      <c r="C31" s="1" t="s">
        <v>283</v>
      </c>
      <c r="D31" s="26">
        <v>640.70000000000005</v>
      </c>
      <c r="E31" s="32">
        <v>650.5</v>
      </c>
      <c r="F31" s="10">
        <v>650.5</v>
      </c>
      <c r="G31" s="10">
        <v>17</v>
      </c>
      <c r="H31" s="10">
        <v>0</v>
      </c>
      <c r="I31" s="10">
        <f t="shared" si="1"/>
        <v>667.5</v>
      </c>
      <c r="J31" s="10">
        <v>239.9</v>
      </c>
      <c r="K31" s="11">
        <v>201970</v>
      </c>
      <c r="L31" s="10">
        <v>37.6</v>
      </c>
      <c r="M31" s="10">
        <v>2.6</v>
      </c>
      <c r="N31" s="10">
        <v>160.5</v>
      </c>
      <c r="O31" s="10">
        <v>15</v>
      </c>
      <c r="P31" s="10">
        <v>0</v>
      </c>
      <c r="Q31" s="10">
        <f t="shared" si="2"/>
        <v>1123.0999999999999</v>
      </c>
      <c r="R31" s="11">
        <v>0</v>
      </c>
      <c r="S31" s="17">
        <f t="shared" si="3"/>
        <v>6040032</v>
      </c>
      <c r="T31" s="10">
        <v>647.20000000000005</v>
      </c>
      <c r="U31" s="25"/>
      <c r="V31" s="46">
        <f t="shared" si="4"/>
        <v>647.20000000000005</v>
      </c>
      <c r="W31" s="25">
        <v>17</v>
      </c>
      <c r="X31" s="25">
        <v>0</v>
      </c>
      <c r="Y31" s="10">
        <f t="shared" si="5"/>
        <v>664.2</v>
      </c>
      <c r="Z31" s="10">
        <f t="shared" si="6"/>
        <v>239.4</v>
      </c>
      <c r="AA31" s="25">
        <v>37.6</v>
      </c>
      <c r="AB31" s="25">
        <f t="shared" si="7"/>
        <v>2.6</v>
      </c>
      <c r="AC31" s="25">
        <f t="shared" si="8"/>
        <v>160.5</v>
      </c>
      <c r="AD31" s="25">
        <f t="shared" si="9"/>
        <v>15</v>
      </c>
      <c r="AE31" s="25">
        <v>0</v>
      </c>
      <c r="AF31" s="10">
        <f t="shared" si="10"/>
        <v>1119.3</v>
      </c>
      <c r="AG31" s="11">
        <f t="shared" si="11"/>
        <v>0</v>
      </c>
      <c r="AH31" s="17">
        <f t="shared" si="12"/>
        <v>6284870</v>
      </c>
      <c r="AI31" s="11">
        <f t="shared" si="13"/>
        <v>244838</v>
      </c>
      <c r="AJ31" s="78"/>
      <c r="AK31" s="69">
        <v>211</v>
      </c>
      <c r="AL31" s="70">
        <f t="shared" si="14"/>
        <v>0</v>
      </c>
      <c r="AM31" s="1" t="b">
        <f t="shared" si="15"/>
        <v>0</v>
      </c>
      <c r="AN31" s="71">
        <f t="shared" si="16"/>
        <v>0</v>
      </c>
      <c r="AO31" s="72">
        <f t="shared" si="17"/>
        <v>0</v>
      </c>
      <c r="AP31" s="73">
        <f t="shared" si="18"/>
        <v>0</v>
      </c>
      <c r="AQ31" s="1" t="b">
        <f t="shared" si="19"/>
        <v>1</v>
      </c>
      <c r="AR31" s="1">
        <f t="shared" si="20"/>
        <v>450.69749999999999</v>
      </c>
      <c r="AS31" s="72">
        <f t="shared" si="21"/>
        <v>0.36044999999999999</v>
      </c>
      <c r="AT31" s="73">
        <f t="shared" si="22"/>
        <v>239.4</v>
      </c>
      <c r="AU31" s="74">
        <f t="shared" si="23"/>
        <v>0</v>
      </c>
      <c r="AV31" s="75">
        <f t="shared" si="24"/>
        <v>239.4</v>
      </c>
      <c r="AW31" s="78"/>
      <c r="AX31" s="33">
        <v>211</v>
      </c>
      <c r="AY31" s="34" t="s">
        <v>282</v>
      </c>
      <c r="AZ31" s="34" t="s">
        <v>283</v>
      </c>
      <c r="BA31" s="43" t="s">
        <v>448</v>
      </c>
      <c r="BB31" s="44">
        <v>0</v>
      </c>
      <c r="BC31" s="43" t="str">
        <f t="shared" si="28"/>
        <v>NO</v>
      </c>
      <c r="BD31" s="45">
        <f t="shared" si="25"/>
        <v>-3.3</v>
      </c>
      <c r="BE31" s="43" t="str">
        <f t="shared" si="26"/>
        <v>YES</v>
      </c>
      <c r="BF31" s="43" t="str">
        <f t="shared" si="27"/>
        <v>NO</v>
      </c>
    </row>
    <row r="32" spans="1:58" x14ac:dyDescent="0.35">
      <c r="A32" s="9">
        <v>212</v>
      </c>
      <c r="B32" s="1" t="s">
        <v>282</v>
      </c>
      <c r="C32" s="1" t="s">
        <v>284</v>
      </c>
      <c r="D32" s="26">
        <v>135.5</v>
      </c>
      <c r="E32" s="32">
        <v>143.1</v>
      </c>
      <c r="F32" s="10">
        <v>143.1</v>
      </c>
      <c r="G32" s="10">
        <v>5.5</v>
      </c>
      <c r="H32" s="10">
        <v>0</v>
      </c>
      <c r="I32" s="10">
        <f t="shared" si="1"/>
        <v>148.6</v>
      </c>
      <c r="J32" s="10">
        <v>131.6</v>
      </c>
      <c r="K32" s="11">
        <v>99261</v>
      </c>
      <c r="L32" s="10">
        <v>18.5</v>
      </c>
      <c r="M32" s="10">
        <v>0.4</v>
      </c>
      <c r="N32" s="10">
        <v>46</v>
      </c>
      <c r="O32" s="10">
        <v>3.1</v>
      </c>
      <c r="P32" s="10">
        <v>0</v>
      </c>
      <c r="Q32" s="10">
        <f t="shared" si="2"/>
        <v>348.2</v>
      </c>
      <c r="R32" s="11">
        <v>0</v>
      </c>
      <c r="S32" s="17">
        <f t="shared" si="3"/>
        <v>1872620</v>
      </c>
      <c r="T32" s="10">
        <v>131.9</v>
      </c>
      <c r="U32" s="25"/>
      <c r="V32" s="46">
        <f t="shared" si="4"/>
        <v>131.9</v>
      </c>
      <c r="W32" s="25">
        <v>5.5</v>
      </c>
      <c r="X32" s="25">
        <v>0</v>
      </c>
      <c r="Y32" s="10">
        <f t="shared" si="5"/>
        <v>137.4</v>
      </c>
      <c r="Z32" s="10">
        <f t="shared" si="6"/>
        <v>125.7</v>
      </c>
      <c r="AA32" s="25">
        <v>18.5</v>
      </c>
      <c r="AB32" s="25">
        <f t="shared" si="7"/>
        <v>0.4</v>
      </c>
      <c r="AC32" s="25">
        <f t="shared" si="8"/>
        <v>46</v>
      </c>
      <c r="AD32" s="25">
        <f t="shared" si="9"/>
        <v>3.1</v>
      </c>
      <c r="AE32" s="25">
        <v>0</v>
      </c>
      <c r="AF32" s="10">
        <f t="shared" si="10"/>
        <v>331.1</v>
      </c>
      <c r="AG32" s="11">
        <f t="shared" si="11"/>
        <v>0</v>
      </c>
      <c r="AH32" s="17">
        <f t="shared" si="12"/>
        <v>1859127</v>
      </c>
      <c r="AI32" s="11">
        <f t="shared" si="13"/>
        <v>-13493</v>
      </c>
      <c r="AJ32" s="78"/>
      <c r="AK32" s="69">
        <v>212</v>
      </c>
      <c r="AL32" s="70">
        <f t="shared" si="14"/>
        <v>0</v>
      </c>
      <c r="AM32" s="1" t="b">
        <f t="shared" si="15"/>
        <v>1</v>
      </c>
      <c r="AN32" s="71">
        <f t="shared" si="16"/>
        <v>361.09699999999998</v>
      </c>
      <c r="AO32" s="72">
        <f t="shared" si="17"/>
        <v>0.91519399999999995</v>
      </c>
      <c r="AP32" s="73">
        <f t="shared" si="18"/>
        <v>125.7</v>
      </c>
      <c r="AQ32" s="1" t="b">
        <f t="shared" si="19"/>
        <v>0</v>
      </c>
      <c r="AR32" s="1">
        <f t="shared" si="20"/>
        <v>0</v>
      </c>
      <c r="AS32" s="72">
        <f t="shared" si="21"/>
        <v>0</v>
      </c>
      <c r="AT32" s="73">
        <f t="shared" si="22"/>
        <v>0</v>
      </c>
      <c r="AU32" s="74">
        <f t="shared" si="23"/>
        <v>0</v>
      </c>
      <c r="AV32" s="75">
        <f t="shared" si="24"/>
        <v>125.7</v>
      </c>
      <c r="AW32" s="78"/>
      <c r="AX32" s="33">
        <v>212</v>
      </c>
      <c r="AY32" s="34" t="s">
        <v>282</v>
      </c>
      <c r="AZ32" s="34" t="s">
        <v>284</v>
      </c>
      <c r="BA32" s="43" t="s">
        <v>447</v>
      </c>
      <c r="BB32" s="44">
        <v>0</v>
      </c>
      <c r="BC32" s="43" t="str">
        <f t="shared" si="28"/>
        <v>NO</v>
      </c>
      <c r="BD32" s="45">
        <f t="shared" si="25"/>
        <v>-11.2</v>
      </c>
      <c r="BE32" s="43" t="str">
        <f t="shared" si="26"/>
        <v>YES</v>
      </c>
      <c r="BF32" s="43" t="str">
        <f t="shared" si="27"/>
        <v>NO</v>
      </c>
    </row>
    <row r="33" spans="1:58" x14ac:dyDescent="0.35">
      <c r="A33" s="9">
        <v>214</v>
      </c>
      <c r="B33" s="1" t="s">
        <v>151</v>
      </c>
      <c r="C33" s="1" t="s">
        <v>152</v>
      </c>
      <c r="D33" s="26">
        <v>1405</v>
      </c>
      <c r="E33" s="32">
        <v>1378.4</v>
      </c>
      <c r="F33" s="10">
        <v>1391.7</v>
      </c>
      <c r="G33" s="10">
        <v>22</v>
      </c>
      <c r="H33" s="10">
        <v>0</v>
      </c>
      <c r="I33" s="10">
        <f t="shared" si="1"/>
        <v>1413.7</v>
      </c>
      <c r="J33" s="10">
        <v>149.6</v>
      </c>
      <c r="K33" s="11">
        <v>296188</v>
      </c>
      <c r="L33" s="10">
        <v>55.1</v>
      </c>
      <c r="M33" s="10">
        <v>90.3</v>
      </c>
      <c r="N33" s="10">
        <v>528.29999999999995</v>
      </c>
      <c r="O33" s="10">
        <v>43.4</v>
      </c>
      <c r="P33" s="10">
        <v>0</v>
      </c>
      <c r="Q33" s="10">
        <f t="shared" si="2"/>
        <v>2280.4</v>
      </c>
      <c r="R33" s="11">
        <v>289520</v>
      </c>
      <c r="S33" s="17">
        <f t="shared" si="3"/>
        <v>12553511</v>
      </c>
      <c r="T33" s="10">
        <v>1354.9</v>
      </c>
      <c r="U33" s="25"/>
      <c r="V33" s="46">
        <f t="shared" si="4"/>
        <v>1354.9</v>
      </c>
      <c r="W33" s="25">
        <v>22</v>
      </c>
      <c r="X33" s="25">
        <v>0</v>
      </c>
      <c r="Y33" s="10">
        <f t="shared" si="5"/>
        <v>1376.9</v>
      </c>
      <c r="Z33" s="10">
        <f t="shared" si="6"/>
        <v>162.9</v>
      </c>
      <c r="AA33" s="25">
        <v>55.1</v>
      </c>
      <c r="AB33" s="25">
        <f t="shared" si="7"/>
        <v>90.3</v>
      </c>
      <c r="AC33" s="25">
        <f t="shared" si="8"/>
        <v>528.29999999999995</v>
      </c>
      <c r="AD33" s="25">
        <f t="shared" si="9"/>
        <v>43.4</v>
      </c>
      <c r="AE33" s="25">
        <v>0</v>
      </c>
      <c r="AF33" s="10">
        <f t="shared" si="10"/>
        <v>2256.9</v>
      </c>
      <c r="AG33" s="11">
        <f t="shared" si="11"/>
        <v>289520</v>
      </c>
      <c r="AH33" s="17">
        <f t="shared" si="12"/>
        <v>12962014</v>
      </c>
      <c r="AI33" s="11">
        <f t="shared" si="13"/>
        <v>408503</v>
      </c>
      <c r="AJ33" s="78"/>
      <c r="AK33" s="69">
        <v>214</v>
      </c>
      <c r="AL33" s="70">
        <f t="shared" si="14"/>
        <v>0</v>
      </c>
      <c r="AM33" s="1" t="b">
        <f t="shared" si="15"/>
        <v>0</v>
      </c>
      <c r="AN33" s="71">
        <f t="shared" si="16"/>
        <v>0</v>
      </c>
      <c r="AO33" s="72">
        <f t="shared" si="17"/>
        <v>0</v>
      </c>
      <c r="AP33" s="73">
        <f t="shared" si="18"/>
        <v>0</v>
      </c>
      <c r="AQ33" s="1" t="b">
        <f t="shared" si="19"/>
        <v>1</v>
      </c>
      <c r="AR33" s="1">
        <f t="shared" si="20"/>
        <v>1332.6638</v>
      </c>
      <c r="AS33" s="72">
        <f t="shared" si="21"/>
        <v>0.118311</v>
      </c>
      <c r="AT33" s="73">
        <f t="shared" si="22"/>
        <v>162.9</v>
      </c>
      <c r="AU33" s="74">
        <f t="shared" si="23"/>
        <v>0</v>
      </c>
      <c r="AV33" s="75">
        <f t="shared" si="24"/>
        <v>162.9</v>
      </c>
      <c r="AW33" s="78"/>
      <c r="AX33" s="33">
        <v>214</v>
      </c>
      <c r="AY33" s="34" t="s">
        <v>151</v>
      </c>
      <c r="AZ33" s="34" t="s">
        <v>152</v>
      </c>
      <c r="BA33" s="43" t="s">
        <v>447</v>
      </c>
      <c r="BB33" s="44">
        <v>0</v>
      </c>
      <c r="BC33" s="43" t="str">
        <f t="shared" si="28"/>
        <v>NO</v>
      </c>
      <c r="BD33" s="45">
        <f t="shared" si="25"/>
        <v>-23.5</v>
      </c>
      <c r="BE33" s="43" t="str">
        <f t="shared" si="26"/>
        <v>YES</v>
      </c>
      <c r="BF33" s="43" t="str">
        <f t="shared" si="27"/>
        <v>NO</v>
      </c>
    </row>
    <row r="34" spans="1:58" x14ac:dyDescent="0.35">
      <c r="A34" s="9">
        <v>215</v>
      </c>
      <c r="B34" s="1" t="s">
        <v>200</v>
      </c>
      <c r="C34" s="1" t="s">
        <v>201</v>
      </c>
      <c r="D34" s="26">
        <v>621.9</v>
      </c>
      <c r="E34" s="32">
        <v>604.1</v>
      </c>
      <c r="F34" s="10">
        <v>648</v>
      </c>
      <c r="G34" s="10">
        <v>9</v>
      </c>
      <c r="H34" s="10">
        <v>0</v>
      </c>
      <c r="I34" s="10">
        <f t="shared" si="1"/>
        <v>657</v>
      </c>
      <c r="J34" s="10">
        <v>238.4</v>
      </c>
      <c r="K34" s="11">
        <v>136635</v>
      </c>
      <c r="L34" s="10">
        <v>25.4</v>
      </c>
      <c r="M34" s="10">
        <v>46.7</v>
      </c>
      <c r="N34" s="10">
        <v>181.4</v>
      </c>
      <c r="O34" s="10">
        <v>29.3</v>
      </c>
      <c r="P34" s="10">
        <v>0</v>
      </c>
      <c r="Q34" s="10">
        <f t="shared" si="2"/>
        <v>1178.2</v>
      </c>
      <c r="R34" s="11">
        <v>0</v>
      </c>
      <c r="S34" s="17">
        <f t="shared" si="3"/>
        <v>6336360</v>
      </c>
      <c r="T34" s="10">
        <v>648</v>
      </c>
      <c r="U34" s="25"/>
      <c r="V34" s="46">
        <f t="shared" si="4"/>
        <v>648</v>
      </c>
      <c r="W34" s="25">
        <v>9</v>
      </c>
      <c r="X34" s="25">
        <v>0</v>
      </c>
      <c r="Y34" s="10">
        <f t="shared" si="5"/>
        <v>657</v>
      </c>
      <c r="Z34" s="10">
        <f t="shared" si="6"/>
        <v>238.4</v>
      </c>
      <c r="AA34" s="25">
        <v>25.4</v>
      </c>
      <c r="AB34" s="25">
        <f t="shared" si="7"/>
        <v>46.7</v>
      </c>
      <c r="AC34" s="25">
        <f t="shared" si="8"/>
        <v>181.4</v>
      </c>
      <c r="AD34" s="25">
        <f t="shared" si="9"/>
        <v>29.3</v>
      </c>
      <c r="AE34" s="25">
        <v>0</v>
      </c>
      <c r="AF34" s="10">
        <f t="shared" si="10"/>
        <v>1178.2</v>
      </c>
      <c r="AG34" s="11">
        <f t="shared" si="11"/>
        <v>0</v>
      </c>
      <c r="AH34" s="17">
        <f t="shared" si="12"/>
        <v>6615593</v>
      </c>
      <c r="AI34" s="11">
        <f t="shared" si="13"/>
        <v>279233</v>
      </c>
      <c r="AJ34" s="78"/>
      <c r="AK34" s="69">
        <v>215</v>
      </c>
      <c r="AL34" s="70">
        <f t="shared" si="14"/>
        <v>0</v>
      </c>
      <c r="AM34" s="1" t="b">
        <f t="shared" si="15"/>
        <v>0</v>
      </c>
      <c r="AN34" s="71">
        <f t="shared" si="16"/>
        <v>0</v>
      </c>
      <c r="AO34" s="72">
        <f t="shared" si="17"/>
        <v>0</v>
      </c>
      <c r="AP34" s="73">
        <f t="shared" si="18"/>
        <v>0</v>
      </c>
      <c r="AQ34" s="1" t="b">
        <f t="shared" si="19"/>
        <v>1</v>
      </c>
      <c r="AR34" s="1">
        <f t="shared" si="20"/>
        <v>441.78750000000002</v>
      </c>
      <c r="AS34" s="72">
        <f t="shared" si="21"/>
        <v>0.362896</v>
      </c>
      <c r="AT34" s="73">
        <f t="shared" si="22"/>
        <v>238.4</v>
      </c>
      <c r="AU34" s="74">
        <f t="shared" si="23"/>
        <v>0</v>
      </c>
      <c r="AV34" s="75">
        <f t="shared" si="24"/>
        <v>238.4</v>
      </c>
      <c r="AW34" s="78"/>
      <c r="AX34" s="33">
        <v>215</v>
      </c>
      <c r="AY34" s="34" t="s">
        <v>200</v>
      </c>
      <c r="AZ34" s="34" t="s">
        <v>201</v>
      </c>
      <c r="BA34" s="43" t="s">
        <v>447</v>
      </c>
      <c r="BB34" s="44">
        <v>0</v>
      </c>
      <c r="BC34" s="43" t="str">
        <f t="shared" si="28"/>
        <v>NO</v>
      </c>
      <c r="BD34" s="45">
        <f t="shared" si="25"/>
        <v>43.9</v>
      </c>
      <c r="BE34" s="43" t="str">
        <f t="shared" si="26"/>
        <v>NO</v>
      </c>
      <c r="BF34" s="43" t="str">
        <f t="shared" si="27"/>
        <v>NO</v>
      </c>
    </row>
    <row r="35" spans="1:58" x14ac:dyDescent="0.35">
      <c r="A35" s="9">
        <v>216</v>
      </c>
      <c r="B35" s="1" t="s">
        <v>200</v>
      </c>
      <c r="C35" s="1" t="s">
        <v>202</v>
      </c>
      <c r="D35" s="26">
        <v>216.5</v>
      </c>
      <c r="E35" s="32">
        <v>228</v>
      </c>
      <c r="F35" s="10">
        <v>229</v>
      </c>
      <c r="G35" s="10">
        <v>6.5</v>
      </c>
      <c r="H35" s="10">
        <v>0</v>
      </c>
      <c r="I35" s="10">
        <f t="shared" si="1"/>
        <v>235.5</v>
      </c>
      <c r="J35" s="10">
        <v>154.30000000000001</v>
      </c>
      <c r="K35" s="11">
        <v>28561</v>
      </c>
      <c r="L35" s="10">
        <v>5.3</v>
      </c>
      <c r="M35" s="10">
        <v>25.5</v>
      </c>
      <c r="N35" s="10">
        <v>87.2</v>
      </c>
      <c r="O35" s="10">
        <v>5.8</v>
      </c>
      <c r="P35" s="10">
        <v>0</v>
      </c>
      <c r="Q35" s="10">
        <f t="shared" si="2"/>
        <v>513.6</v>
      </c>
      <c r="R35" s="11">
        <v>0</v>
      </c>
      <c r="S35" s="17">
        <f t="shared" si="3"/>
        <v>2762141</v>
      </c>
      <c r="T35" s="10">
        <v>229</v>
      </c>
      <c r="U35" s="25"/>
      <c r="V35" s="46">
        <f t="shared" si="4"/>
        <v>229</v>
      </c>
      <c r="W35" s="25">
        <v>6.5</v>
      </c>
      <c r="X35" s="25">
        <v>0</v>
      </c>
      <c r="Y35" s="10">
        <f t="shared" si="5"/>
        <v>235.5</v>
      </c>
      <c r="Z35" s="10">
        <f t="shared" si="6"/>
        <v>154.30000000000001</v>
      </c>
      <c r="AA35" s="25">
        <v>5.3</v>
      </c>
      <c r="AB35" s="25">
        <f t="shared" si="7"/>
        <v>25.5</v>
      </c>
      <c r="AC35" s="25">
        <f t="shared" si="8"/>
        <v>87.2</v>
      </c>
      <c r="AD35" s="25">
        <f t="shared" si="9"/>
        <v>5.8</v>
      </c>
      <c r="AE35" s="25">
        <v>0</v>
      </c>
      <c r="AF35" s="10">
        <f t="shared" si="10"/>
        <v>513.6</v>
      </c>
      <c r="AG35" s="11">
        <f t="shared" si="11"/>
        <v>0</v>
      </c>
      <c r="AH35" s="17">
        <f t="shared" si="12"/>
        <v>2883864</v>
      </c>
      <c r="AI35" s="11">
        <f t="shared" si="13"/>
        <v>121723</v>
      </c>
      <c r="AJ35" s="78"/>
      <c r="AK35" s="69">
        <v>216</v>
      </c>
      <c r="AL35" s="70">
        <f t="shared" si="14"/>
        <v>0</v>
      </c>
      <c r="AM35" s="1" t="b">
        <f t="shared" si="15"/>
        <v>1</v>
      </c>
      <c r="AN35" s="71">
        <f t="shared" si="16"/>
        <v>1308.2529999999999</v>
      </c>
      <c r="AO35" s="72">
        <f t="shared" si="17"/>
        <v>0.65515800000000002</v>
      </c>
      <c r="AP35" s="73">
        <f t="shared" si="18"/>
        <v>154.30000000000001</v>
      </c>
      <c r="AQ35" s="1" t="b">
        <f t="shared" si="19"/>
        <v>0</v>
      </c>
      <c r="AR35" s="1">
        <f t="shared" si="20"/>
        <v>0</v>
      </c>
      <c r="AS35" s="72">
        <f t="shared" si="21"/>
        <v>0</v>
      </c>
      <c r="AT35" s="73">
        <f t="shared" si="22"/>
        <v>0</v>
      </c>
      <c r="AU35" s="74">
        <f t="shared" si="23"/>
        <v>0</v>
      </c>
      <c r="AV35" s="75">
        <f t="shared" si="24"/>
        <v>154.30000000000001</v>
      </c>
      <c r="AW35" s="78"/>
      <c r="AX35" s="33">
        <v>216</v>
      </c>
      <c r="AY35" s="34" t="s">
        <v>200</v>
      </c>
      <c r="AZ35" s="34" t="s">
        <v>202</v>
      </c>
      <c r="BA35" s="43" t="s">
        <v>447</v>
      </c>
      <c r="BB35" s="44">
        <v>0</v>
      </c>
      <c r="BC35" s="43" t="str">
        <f t="shared" si="28"/>
        <v>NO</v>
      </c>
      <c r="BD35" s="45">
        <f t="shared" si="25"/>
        <v>1</v>
      </c>
      <c r="BE35" s="43" t="str">
        <f t="shared" si="26"/>
        <v>NO</v>
      </c>
      <c r="BF35" s="43" t="str">
        <f t="shared" si="27"/>
        <v>NO</v>
      </c>
    </row>
    <row r="36" spans="1:58" x14ac:dyDescent="0.35">
      <c r="A36" s="9">
        <v>217</v>
      </c>
      <c r="B36" s="1" t="s">
        <v>270</v>
      </c>
      <c r="C36" s="1" t="s">
        <v>271</v>
      </c>
      <c r="D36" s="26">
        <v>94</v>
      </c>
      <c r="E36" s="32">
        <v>89.5</v>
      </c>
      <c r="F36" s="10">
        <v>91.8</v>
      </c>
      <c r="G36" s="10">
        <v>6</v>
      </c>
      <c r="H36" s="10">
        <v>0</v>
      </c>
      <c r="I36" s="10">
        <f t="shared" si="1"/>
        <v>97.8</v>
      </c>
      <c r="J36" s="10">
        <v>99.2</v>
      </c>
      <c r="K36" s="11">
        <v>55392</v>
      </c>
      <c r="L36" s="10">
        <v>10.3</v>
      </c>
      <c r="M36" s="10">
        <v>5.5</v>
      </c>
      <c r="N36" s="10">
        <v>34.799999999999997</v>
      </c>
      <c r="O36" s="10">
        <v>4.4000000000000004</v>
      </c>
      <c r="P36" s="10">
        <v>0</v>
      </c>
      <c r="Q36" s="10">
        <f t="shared" si="2"/>
        <v>252</v>
      </c>
      <c r="R36" s="11">
        <v>0</v>
      </c>
      <c r="S36" s="17">
        <f t="shared" si="3"/>
        <v>1355256</v>
      </c>
      <c r="T36" s="10">
        <v>90</v>
      </c>
      <c r="U36" s="25"/>
      <c r="V36" s="46">
        <f t="shared" si="4"/>
        <v>90</v>
      </c>
      <c r="W36" s="25">
        <v>6</v>
      </c>
      <c r="X36" s="25">
        <v>0</v>
      </c>
      <c r="Y36" s="10">
        <f t="shared" si="5"/>
        <v>96</v>
      </c>
      <c r="Z36" s="10">
        <f t="shared" si="6"/>
        <v>97.4</v>
      </c>
      <c r="AA36" s="25">
        <v>10.3</v>
      </c>
      <c r="AB36" s="25">
        <f t="shared" si="7"/>
        <v>5.5</v>
      </c>
      <c r="AC36" s="25">
        <f t="shared" si="8"/>
        <v>34.799999999999997</v>
      </c>
      <c r="AD36" s="25">
        <f t="shared" si="9"/>
        <v>4.4000000000000004</v>
      </c>
      <c r="AE36" s="25">
        <v>0</v>
      </c>
      <c r="AF36" s="10">
        <f t="shared" si="10"/>
        <v>248.4</v>
      </c>
      <c r="AG36" s="11">
        <f t="shared" si="11"/>
        <v>0</v>
      </c>
      <c r="AH36" s="17">
        <f t="shared" si="12"/>
        <v>1394766</v>
      </c>
      <c r="AI36" s="11">
        <f t="shared" si="13"/>
        <v>39510</v>
      </c>
      <c r="AJ36" s="78"/>
      <c r="AK36" s="69">
        <v>217</v>
      </c>
      <c r="AL36" s="70">
        <f t="shared" si="14"/>
        <v>97.4</v>
      </c>
      <c r="AM36" s="1" t="b">
        <f t="shared" si="15"/>
        <v>0</v>
      </c>
      <c r="AN36" s="71">
        <f t="shared" si="16"/>
        <v>0</v>
      </c>
      <c r="AO36" s="72">
        <f t="shared" si="17"/>
        <v>0</v>
      </c>
      <c r="AP36" s="73">
        <f t="shared" si="18"/>
        <v>0</v>
      </c>
      <c r="AQ36" s="1" t="b">
        <f t="shared" si="19"/>
        <v>0</v>
      </c>
      <c r="AR36" s="1">
        <f t="shared" si="20"/>
        <v>0</v>
      </c>
      <c r="AS36" s="72">
        <f t="shared" si="21"/>
        <v>0</v>
      </c>
      <c r="AT36" s="73">
        <f t="shared" si="22"/>
        <v>0</v>
      </c>
      <c r="AU36" s="74">
        <f t="shared" si="23"/>
        <v>0</v>
      </c>
      <c r="AV36" s="75">
        <f t="shared" si="24"/>
        <v>97.4</v>
      </c>
      <c r="AW36" s="78"/>
      <c r="AX36" s="33">
        <v>217</v>
      </c>
      <c r="AY36" s="34" t="s">
        <v>270</v>
      </c>
      <c r="AZ36" s="34" t="s">
        <v>271</v>
      </c>
      <c r="BA36" s="43" t="s">
        <v>447</v>
      </c>
      <c r="BB36" s="44">
        <v>0</v>
      </c>
      <c r="BC36" s="43" t="str">
        <f t="shared" si="28"/>
        <v>NO</v>
      </c>
      <c r="BD36" s="45">
        <f t="shared" si="25"/>
        <v>0.5</v>
      </c>
      <c r="BE36" s="43" t="str">
        <f t="shared" si="26"/>
        <v>NO</v>
      </c>
      <c r="BF36" s="43" t="str">
        <f t="shared" si="27"/>
        <v>NO</v>
      </c>
    </row>
    <row r="37" spans="1:58" x14ac:dyDescent="0.35">
      <c r="A37" s="9">
        <v>218</v>
      </c>
      <c r="B37" s="1" t="s">
        <v>270</v>
      </c>
      <c r="C37" s="1" t="s">
        <v>272</v>
      </c>
      <c r="D37" s="26">
        <v>372</v>
      </c>
      <c r="E37" s="32">
        <v>344.4</v>
      </c>
      <c r="F37" s="10">
        <v>358.2</v>
      </c>
      <c r="G37" s="10">
        <v>11.3</v>
      </c>
      <c r="H37" s="10">
        <v>0</v>
      </c>
      <c r="I37" s="10">
        <f t="shared" si="1"/>
        <v>369.5</v>
      </c>
      <c r="J37" s="10">
        <v>170.2</v>
      </c>
      <c r="K37" s="11">
        <v>43927</v>
      </c>
      <c r="L37" s="10">
        <v>8.1999999999999993</v>
      </c>
      <c r="M37" s="10">
        <v>18</v>
      </c>
      <c r="N37" s="10">
        <v>120.7</v>
      </c>
      <c r="O37" s="10">
        <v>7.3</v>
      </c>
      <c r="P37" s="10">
        <v>0</v>
      </c>
      <c r="Q37" s="10">
        <f t="shared" si="2"/>
        <v>693.9</v>
      </c>
      <c r="R37" s="11">
        <v>6132000</v>
      </c>
      <c r="S37" s="17">
        <f t="shared" si="3"/>
        <v>9863794</v>
      </c>
      <c r="T37" s="10">
        <v>339.1</v>
      </c>
      <c r="U37" s="25"/>
      <c r="V37" s="46">
        <f t="shared" si="4"/>
        <v>339.1</v>
      </c>
      <c r="W37" s="25">
        <v>11.3</v>
      </c>
      <c r="X37" s="25">
        <v>0</v>
      </c>
      <c r="Y37" s="10">
        <f t="shared" si="5"/>
        <v>350.4</v>
      </c>
      <c r="Z37" s="10">
        <f t="shared" si="6"/>
        <v>163.69999999999999</v>
      </c>
      <c r="AA37" s="25">
        <v>8.1999999999999993</v>
      </c>
      <c r="AB37" s="25">
        <f t="shared" si="7"/>
        <v>18</v>
      </c>
      <c r="AC37" s="25">
        <f t="shared" si="8"/>
        <v>120.7</v>
      </c>
      <c r="AD37" s="25">
        <f t="shared" si="9"/>
        <v>7.3</v>
      </c>
      <c r="AE37" s="25">
        <v>0</v>
      </c>
      <c r="AF37" s="10">
        <f t="shared" si="10"/>
        <v>668.3</v>
      </c>
      <c r="AG37" s="11">
        <f t="shared" si="11"/>
        <v>6132000</v>
      </c>
      <c r="AH37" s="17">
        <f t="shared" si="12"/>
        <v>9884505</v>
      </c>
      <c r="AI37" s="11">
        <f t="shared" si="13"/>
        <v>20711</v>
      </c>
      <c r="AJ37" s="78"/>
      <c r="AK37" s="69">
        <v>218</v>
      </c>
      <c r="AL37" s="70">
        <f t="shared" si="14"/>
        <v>0</v>
      </c>
      <c r="AM37" s="1" t="b">
        <f t="shared" si="15"/>
        <v>0</v>
      </c>
      <c r="AN37" s="71">
        <f t="shared" si="16"/>
        <v>0</v>
      </c>
      <c r="AO37" s="72">
        <f t="shared" si="17"/>
        <v>0</v>
      </c>
      <c r="AP37" s="73">
        <f t="shared" si="18"/>
        <v>0</v>
      </c>
      <c r="AQ37" s="1" t="b">
        <f t="shared" si="19"/>
        <v>1</v>
      </c>
      <c r="AR37" s="1">
        <f t="shared" si="20"/>
        <v>62.37</v>
      </c>
      <c r="AS37" s="72">
        <f t="shared" si="21"/>
        <v>0.46706300000000001</v>
      </c>
      <c r="AT37" s="73">
        <f t="shared" si="22"/>
        <v>163.69999999999999</v>
      </c>
      <c r="AU37" s="74">
        <f t="shared" si="23"/>
        <v>0</v>
      </c>
      <c r="AV37" s="75">
        <f t="shared" si="24"/>
        <v>163.69999999999999</v>
      </c>
      <c r="AW37" s="78"/>
      <c r="AX37" s="33">
        <v>218</v>
      </c>
      <c r="AY37" s="34" t="s">
        <v>270</v>
      </c>
      <c r="AZ37" s="34" t="s">
        <v>272</v>
      </c>
      <c r="BA37" s="43" t="s">
        <v>447</v>
      </c>
      <c r="BB37" s="44">
        <v>0</v>
      </c>
      <c r="BC37" s="43" t="str">
        <f t="shared" si="28"/>
        <v>NO</v>
      </c>
      <c r="BD37" s="45">
        <f t="shared" si="25"/>
        <v>-5.3</v>
      </c>
      <c r="BE37" s="43" t="str">
        <f t="shared" si="26"/>
        <v>YES</v>
      </c>
      <c r="BF37" s="43" t="str">
        <f t="shared" si="27"/>
        <v>NO</v>
      </c>
    </row>
    <row r="38" spans="1:58" x14ac:dyDescent="0.35">
      <c r="A38" s="9">
        <v>219</v>
      </c>
      <c r="B38" s="1" t="s">
        <v>77</v>
      </c>
      <c r="C38" s="1" t="s">
        <v>78</v>
      </c>
      <c r="D38" s="26">
        <v>245.5</v>
      </c>
      <c r="E38" s="32">
        <v>234.5</v>
      </c>
      <c r="F38" s="10">
        <v>240</v>
      </c>
      <c r="G38" s="10">
        <v>4.5</v>
      </c>
      <c r="H38" s="10">
        <v>0</v>
      </c>
      <c r="I38" s="10">
        <f t="shared" si="1"/>
        <v>244.5</v>
      </c>
      <c r="J38" s="10">
        <v>154.4</v>
      </c>
      <c r="K38" s="11">
        <v>74296</v>
      </c>
      <c r="L38" s="10">
        <v>13.8</v>
      </c>
      <c r="M38" s="10">
        <v>2.2000000000000002</v>
      </c>
      <c r="N38" s="10">
        <v>62.2</v>
      </c>
      <c r="O38" s="10">
        <v>0</v>
      </c>
      <c r="P38" s="10">
        <v>0</v>
      </c>
      <c r="Q38" s="10">
        <f t="shared" si="2"/>
        <v>477.1</v>
      </c>
      <c r="R38" s="11">
        <v>0</v>
      </c>
      <c r="S38" s="17">
        <f t="shared" si="3"/>
        <v>2565844</v>
      </c>
      <c r="T38" s="10">
        <v>231.5</v>
      </c>
      <c r="U38" s="25"/>
      <c r="V38" s="46">
        <f t="shared" si="4"/>
        <v>231.5</v>
      </c>
      <c r="W38" s="25">
        <v>4.5</v>
      </c>
      <c r="X38" s="25">
        <v>0</v>
      </c>
      <c r="Y38" s="10">
        <f t="shared" si="5"/>
        <v>236</v>
      </c>
      <c r="Z38" s="10">
        <f t="shared" si="6"/>
        <v>154.30000000000001</v>
      </c>
      <c r="AA38" s="25">
        <v>13.8</v>
      </c>
      <c r="AB38" s="25">
        <f t="shared" si="7"/>
        <v>2.2000000000000002</v>
      </c>
      <c r="AC38" s="25">
        <f t="shared" si="8"/>
        <v>62.2</v>
      </c>
      <c r="AD38" s="25">
        <f t="shared" si="9"/>
        <v>0</v>
      </c>
      <c r="AE38" s="25">
        <v>0</v>
      </c>
      <c r="AF38" s="10">
        <f t="shared" si="10"/>
        <v>468.5</v>
      </c>
      <c r="AG38" s="11">
        <f t="shared" si="11"/>
        <v>0</v>
      </c>
      <c r="AH38" s="17">
        <f t="shared" si="12"/>
        <v>2630628</v>
      </c>
      <c r="AI38" s="11">
        <f t="shared" si="13"/>
        <v>64784</v>
      </c>
      <c r="AJ38" s="78"/>
      <c r="AK38" s="69">
        <v>219</v>
      </c>
      <c r="AL38" s="70">
        <f t="shared" si="14"/>
        <v>0</v>
      </c>
      <c r="AM38" s="1" t="b">
        <f t="shared" si="15"/>
        <v>1</v>
      </c>
      <c r="AN38" s="71">
        <f t="shared" si="16"/>
        <v>1313.08</v>
      </c>
      <c r="AO38" s="72">
        <f t="shared" si="17"/>
        <v>0.653833</v>
      </c>
      <c r="AP38" s="73">
        <f t="shared" si="18"/>
        <v>154.30000000000001</v>
      </c>
      <c r="AQ38" s="1" t="b">
        <f t="shared" si="19"/>
        <v>0</v>
      </c>
      <c r="AR38" s="1">
        <f t="shared" si="20"/>
        <v>0</v>
      </c>
      <c r="AS38" s="72">
        <f t="shared" si="21"/>
        <v>0</v>
      </c>
      <c r="AT38" s="73">
        <f t="shared" si="22"/>
        <v>0</v>
      </c>
      <c r="AU38" s="74">
        <f t="shared" si="23"/>
        <v>0</v>
      </c>
      <c r="AV38" s="75">
        <f t="shared" si="24"/>
        <v>154.30000000000001</v>
      </c>
      <c r="AW38" s="78"/>
      <c r="AX38" s="33">
        <v>219</v>
      </c>
      <c r="AY38" s="34" t="s">
        <v>77</v>
      </c>
      <c r="AZ38" s="34" t="s">
        <v>78</v>
      </c>
      <c r="BA38" s="43" t="s">
        <v>447</v>
      </c>
      <c r="BB38" s="44">
        <v>0</v>
      </c>
      <c r="BC38" s="43" t="str">
        <f t="shared" si="28"/>
        <v>NO</v>
      </c>
      <c r="BD38" s="45">
        <f t="shared" si="25"/>
        <v>-3</v>
      </c>
      <c r="BE38" s="43" t="str">
        <f t="shared" si="26"/>
        <v>YES</v>
      </c>
      <c r="BF38" s="43" t="str">
        <f t="shared" si="27"/>
        <v>NO</v>
      </c>
    </row>
    <row r="39" spans="1:58" x14ac:dyDescent="0.35">
      <c r="A39" s="9">
        <v>220</v>
      </c>
      <c r="B39" s="1" t="s">
        <v>77</v>
      </c>
      <c r="C39" s="1" t="s">
        <v>79</v>
      </c>
      <c r="D39" s="26">
        <v>186.5</v>
      </c>
      <c r="E39" s="32">
        <v>192.3</v>
      </c>
      <c r="F39" s="10">
        <v>192.3</v>
      </c>
      <c r="G39" s="10">
        <v>0</v>
      </c>
      <c r="H39" s="10">
        <v>0</v>
      </c>
      <c r="I39" s="10">
        <f t="shared" si="1"/>
        <v>192.3</v>
      </c>
      <c r="J39" s="10">
        <v>148</v>
      </c>
      <c r="K39" s="11">
        <v>58569</v>
      </c>
      <c r="L39" s="10">
        <v>10.9</v>
      </c>
      <c r="M39" s="10">
        <v>4.2</v>
      </c>
      <c r="N39" s="10">
        <v>29.3</v>
      </c>
      <c r="O39" s="10">
        <v>8.1999999999999993</v>
      </c>
      <c r="P39" s="10">
        <v>0</v>
      </c>
      <c r="Q39" s="10">
        <f t="shared" si="2"/>
        <v>392.9</v>
      </c>
      <c r="R39" s="11">
        <v>0</v>
      </c>
      <c r="S39" s="17">
        <f t="shared" si="3"/>
        <v>2113016</v>
      </c>
      <c r="T39" s="10">
        <v>174.6</v>
      </c>
      <c r="U39" s="25"/>
      <c r="V39" s="46">
        <f t="shared" si="4"/>
        <v>174.6</v>
      </c>
      <c r="W39" s="25">
        <v>0</v>
      </c>
      <c r="X39" s="25">
        <v>0</v>
      </c>
      <c r="Y39" s="10">
        <f t="shared" si="5"/>
        <v>174.6</v>
      </c>
      <c r="Z39" s="10">
        <f t="shared" si="6"/>
        <v>142.6</v>
      </c>
      <c r="AA39" s="25">
        <v>10.9</v>
      </c>
      <c r="AB39" s="25">
        <f t="shared" si="7"/>
        <v>4.2</v>
      </c>
      <c r="AC39" s="25">
        <f t="shared" si="8"/>
        <v>29.3</v>
      </c>
      <c r="AD39" s="25">
        <f t="shared" si="9"/>
        <v>8.1999999999999993</v>
      </c>
      <c r="AE39" s="25">
        <v>0</v>
      </c>
      <c r="AF39" s="10">
        <f t="shared" si="10"/>
        <v>369.8</v>
      </c>
      <c r="AG39" s="11">
        <f t="shared" si="11"/>
        <v>0</v>
      </c>
      <c r="AH39" s="17">
        <f t="shared" si="12"/>
        <v>2076427</v>
      </c>
      <c r="AI39" s="11">
        <f t="shared" si="13"/>
        <v>-36589</v>
      </c>
      <c r="AJ39" s="78"/>
      <c r="AK39" s="69">
        <v>220</v>
      </c>
      <c r="AL39" s="70">
        <f t="shared" si="14"/>
        <v>0</v>
      </c>
      <c r="AM39" s="1" t="b">
        <f t="shared" si="15"/>
        <v>1</v>
      </c>
      <c r="AN39" s="71">
        <f t="shared" si="16"/>
        <v>720.26300000000003</v>
      </c>
      <c r="AO39" s="72">
        <f t="shared" si="17"/>
        <v>0.81658699999999995</v>
      </c>
      <c r="AP39" s="73">
        <f t="shared" si="18"/>
        <v>142.6</v>
      </c>
      <c r="AQ39" s="1" t="b">
        <f t="shared" si="19"/>
        <v>0</v>
      </c>
      <c r="AR39" s="1">
        <f t="shared" si="20"/>
        <v>0</v>
      </c>
      <c r="AS39" s="72">
        <f t="shared" si="21"/>
        <v>0</v>
      </c>
      <c r="AT39" s="73">
        <f t="shared" si="22"/>
        <v>0</v>
      </c>
      <c r="AU39" s="74">
        <f t="shared" si="23"/>
        <v>0</v>
      </c>
      <c r="AV39" s="75">
        <f t="shared" si="24"/>
        <v>142.6</v>
      </c>
      <c r="AW39" s="78"/>
      <c r="AX39" s="33">
        <v>220</v>
      </c>
      <c r="AY39" s="34" t="s">
        <v>77</v>
      </c>
      <c r="AZ39" s="34" t="s">
        <v>79</v>
      </c>
      <c r="BA39" s="43" t="s">
        <v>447</v>
      </c>
      <c r="BB39" s="44">
        <v>0</v>
      </c>
      <c r="BC39" s="43" t="str">
        <f t="shared" si="28"/>
        <v>NO</v>
      </c>
      <c r="BD39" s="45">
        <f t="shared" si="25"/>
        <v>-17.7</v>
      </c>
      <c r="BE39" s="43" t="str">
        <f t="shared" si="26"/>
        <v>YES</v>
      </c>
      <c r="BF39" s="43" t="str">
        <f t="shared" si="27"/>
        <v>NO</v>
      </c>
    </row>
    <row r="40" spans="1:58" x14ac:dyDescent="0.35">
      <c r="A40" s="9">
        <v>223</v>
      </c>
      <c r="B40" s="1" t="s">
        <v>402</v>
      </c>
      <c r="C40" s="1" t="s">
        <v>404</v>
      </c>
      <c r="D40" s="26">
        <v>357.5</v>
      </c>
      <c r="E40" s="32">
        <v>366.7</v>
      </c>
      <c r="F40" s="10">
        <v>370.7</v>
      </c>
      <c r="G40" s="10">
        <v>8.5</v>
      </c>
      <c r="H40" s="10">
        <v>0</v>
      </c>
      <c r="I40" s="10">
        <f t="shared" si="1"/>
        <v>379.2</v>
      </c>
      <c r="J40" s="10">
        <v>173.4</v>
      </c>
      <c r="K40" s="11">
        <v>199564</v>
      </c>
      <c r="L40" s="10">
        <v>37.1</v>
      </c>
      <c r="M40" s="10">
        <v>4.4000000000000004</v>
      </c>
      <c r="N40" s="10">
        <v>46.5</v>
      </c>
      <c r="O40" s="10">
        <v>12.5</v>
      </c>
      <c r="P40" s="10">
        <v>0</v>
      </c>
      <c r="Q40" s="10">
        <f t="shared" si="2"/>
        <v>653.1</v>
      </c>
      <c r="R40" s="11">
        <v>0</v>
      </c>
      <c r="S40" s="17">
        <f t="shared" si="3"/>
        <v>3512372</v>
      </c>
      <c r="T40" s="10">
        <v>370.7</v>
      </c>
      <c r="U40" s="25"/>
      <c r="V40" s="46">
        <f t="shared" si="4"/>
        <v>370.7</v>
      </c>
      <c r="W40" s="25">
        <v>8.5</v>
      </c>
      <c r="X40" s="25">
        <v>0</v>
      </c>
      <c r="Y40" s="10">
        <f t="shared" si="5"/>
        <v>379.2</v>
      </c>
      <c r="Z40" s="10">
        <f t="shared" si="6"/>
        <v>173.4</v>
      </c>
      <c r="AA40" s="25">
        <v>37.1</v>
      </c>
      <c r="AB40" s="25">
        <f t="shared" si="7"/>
        <v>4.4000000000000004</v>
      </c>
      <c r="AC40" s="25">
        <f t="shared" si="8"/>
        <v>46.5</v>
      </c>
      <c r="AD40" s="25">
        <f t="shared" si="9"/>
        <v>12.5</v>
      </c>
      <c r="AE40" s="25">
        <v>0</v>
      </c>
      <c r="AF40" s="10">
        <f t="shared" si="10"/>
        <v>653.1</v>
      </c>
      <c r="AG40" s="11">
        <f t="shared" si="11"/>
        <v>0</v>
      </c>
      <c r="AH40" s="17">
        <f t="shared" si="12"/>
        <v>3667157</v>
      </c>
      <c r="AI40" s="11">
        <f t="shared" si="13"/>
        <v>154785</v>
      </c>
      <c r="AJ40" s="78"/>
      <c r="AK40" s="69">
        <v>223</v>
      </c>
      <c r="AL40" s="70">
        <f t="shared" si="14"/>
        <v>0</v>
      </c>
      <c r="AM40" s="1" t="b">
        <f t="shared" si="15"/>
        <v>0</v>
      </c>
      <c r="AN40" s="71">
        <f t="shared" si="16"/>
        <v>0</v>
      </c>
      <c r="AO40" s="72">
        <f t="shared" si="17"/>
        <v>0</v>
      </c>
      <c r="AP40" s="73">
        <f t="shared" si="18"/>
        <v>0</v>
      </c>
      <c r="AQ40" s="1" t="b">
        <f t="shared" si="19"/>
        <v>1</v>
      </c>
      <c r="AR40" s="1">
        <f t="shared" si="20"/>
        <v>98.01</v>
      </c>
      <c r="AS40" s="72">
        <f t="shared" si="21"/>
        <v>0.45727800000000002</v>
      </c>
      <c r="AT40" s="73">
        <f t="shared" si="22"/>
        <v>173.4</v>
      </c>
      <c r="AU40" s="74">
        <f t="shared" si="23"/>
        <v>0</v>
      </c>
      <c r="AV40" s="75">
        <f t="shared" si="24"/>
        <v>173.4</v>
      </c>
      <c r="AW40" s="78"/>
      <c r="AX40" s="33">
        <v>223</v>
      </c>
      <c r="AY40" s="34" t="s">
        <v>402</v>
      </c>
      <c r="AZ40" s="34" t="s">
        <v>404</v>
      </c>
      <c r="BA40" s="43" t="s">
        <v>447</v>
      </c>
      <c r="BB40" s="44">
        <v>0</v>
      </c>
      <c r="BC40" s="43" t="str">
        <f t="shared" si="28"/>
        <v>NO</v>
      </c>
      <c r="BD40" s="45">
        <f t="shared" si="25"/>
        <v>4</v>
      </c>
      <c r="BE40" s="43" t="str">
        <f t="shared" si="26"/>
        <v>NO</v>
      </c>
      <c r="BF40" s="43" t="str">
        <f t="shared" si="27"/>
        <v>NO</v>
      </c>
    </row>
    <row r="41" spans="1:58" x14ac:dyDescent="0.35">
      <c r="A41" s="9">
        <v>224</v>
      </c>
      <c r="B41" s="1" t="s">
        <v>402</v>
      </c>
      <c r="C41" s="1" t="s">
        <v>405</v>
      </c>
      <c r="D41" s="26">
        <v>292.2</v>
      </c>
      <c r="E41" s="32">
        <v>293.10000000000002</v>
      </c>
      <c r="F41" s="10">
        <v>297</v>
      </c>
      <c r="G41" s="10">
        <v>2</v>
      </c>
      <c r="H41" s="10">
        <v>0</v>
      </c>
      <c r="I41" s="10">
        <f t="shared" si="1"/>
        <v>299</v>
      </c>
      <c r="J41" s="10">
        <v>145.6</v>
      </c>
      <c r="K41" s="11">
        <v>210143</v>
      </c>
      <c r="L41" s="10">
        <v>39.1</v>
      </c>
      <c r="M41" s="10">
        <v>0.4</v>
      </c>
      <c r="N41" s="10">
        <v>49.3</v>
      </c>
      <c r="O41" s="10">
        <v>11.1</v>
      </c>
      <c r="P41" s="10">
        <v>0</v>
      </c>
      <c r="Q41" s="10">
        <f t="shared" si="2"/>
        <v>544.5</v>
      </c>
      <c r="R41" s="11">
        <v>0</v>
      </c>
      <c r="S41" s="17">
        <f t="shared" si="3"/>
        <v>2928321</v>
      </c>
      <c r="T41" s="10">
        <v>297</v>
      </c>
      <c r="U41" s="25"/>
      <c r="V41" s="46">
        <f t="shared" si="4"/>
        <v>297</v>
      </c>
      <c r="W41" s="25">
        <v>2</v>
      </c>
      <c r="X41" s="25">
        <v>0</v>
      </c>
      <c r="Y41" s="10">
        <f t="shared" si="5"/>
        <v>299</v>
      </c>
      <c r="Z41" s="10">
        <f t="shared" si="6"/>
        <v>145.6</v>
      </c>
      <c r="AA41" s="25">
        <v>39.1</v>
      </c>
      <c r="AB41" s="25">
        <f t="shared" si="7"/>
        <v>0.4</v>
      </c>
      <c r="AC41" s="25">
        <f t="shared" si="8"/>
        <v>49.3</v>
      </c>
      <c r="AD41" s="25">
        <f t="shared" si="9"/>
        <v>11.1</v>
      </c>
      <c r="AE41" s="25">
        <v>0</v>
      </c>
      <c r="AF41" s="10">
        <f t="shared" si="10"/>
        <v>544.5</v>
      </c>
      <c r="AG41" s="11">
        <f t="shared" si="11"/>
        <v>0</v>
      </c>
      <c r="AH41" s="17">
        <f t="shared" si="12"/>
        <v>3057368</v>
      </c>
      <c r="AI41" s="11">
        <f t="shared" si="13"/>
        <v>129047</v>
      </c>
      <c r="AJ41" s="78"/>
      <c r="AK41" s="69">
        <v>224</v>
      </c>
      <c r="AL41" s="70">
        <f t="shared" si="14"/>
        <v>0</v>
      </c>
      <c r="AM41" s="1" t="b">
        <f t="shared" si="15"/>
        <v>1</v>
      </c>
      <c r="AN41" s="71">
        <f t="shared" si="16"/>
        <v>1921.345</v>
      </c>
      <c r="AO41" s="72">
        <f t="shared" si="17"/>
        <v>0.48683700000000002</v>
      </c>
      <c r="AP41" s="73">
        <f t="shared" si="18"/>
        <v>145.6</v>
      </c>
      <c r="AQ41" s="1" t="b">
        <f t="shared" si="19"/>
        <v>0</v>
      </c>
      <c r="AR41" s="1">
        <f t="shared" si="20"/>
        <v>0</v>
      </c>
      <c r="AS41" s="72">
        <f t="shared" si="21"/>
        <v>0</v>
      </c>
      <c r="AT41" s="73">
        <f t="shared" si="22"/>
        <v>0</v>
      </c>
      <c r="AU41" s="74">
        <f t="shared" si="23"/>
        <v>0</v>
      </c>
      <c r="AV41" s="75">
        <f t="shared" si="24"/>
        <v>145.6</v>
      </c>
      <c r="AW41" s="78"/>
      <c r="AX41" s="33">
        <v>224</v>
      </c>
      <c r="AY41" s="34" t="s">
        <v>402</v>
      </c>
      <c r="AZ41" s="34" t="s">
        <v>405</v>
      </c>
      <c r="BA41" s="43" t="s">
        <v>447</v>
      </c>
      <c r="BB41" s="44">
        <v>0</v>
      </c>
      <c r="BC41" s="43" t="str">
        <f t="shared" si="28"/>
        <v>NO</v>
      </c>
      <c r="BD41" s="45">
        <f t="shared" si="25"/>
        <v>3.9</v>
      </c>
      <c r="BE41" s="43" t="str">
        <f t="shared" si="26"/>
        <v>NO</v>
      </c>
      <c r="BF41" s="43" t="str">
        <f t="shared" si="27"/>
        <v>NO</v>
      </c>
    </row>
    <row r="42" spans="1:58" x14ac:dyDescent="0.35">
      <c r="A42" s="9">
        <v>225</v>
      </c>
      <c r="B42" s="1" t="s">
        <v>253</v>
      </c>
      <c r="C42" s="1" t="s">
        <v>254</v>
      </c>
      <c r="D42" s="26">
        <v>66</v>
      </c>
      <c r="E42" s="32">
        <v>69.7</v>
      </c>
      <c r="F42" s="10">
        <v>81.5</v>
      </c>
      <c r="G42" s="10">
        <v>1</v>
      </c>
      <c r="H42" s="10">
        <v>0</v>
      </c>
      <c r="I42" s="10">
        <f t="shared" si="1"/>
        <v>82.5</v>
      </c>
      <c r="J42" s="10">
        <v>83.7</v>
      </c>
      <c r="K42" s="11">
        <v>61900</v>
      </c>
      <c r="L42" s="10">
        <v>11.5</v>
      </c>
      <c r="M42" s="10">
        <v>1.1000000000000001</v>
      </c>
      <c r="N42" s="10">
        <v>23</v>
      </c>
      <c r="O42" s="10">
        <v>0.7</v>
      </c>
      <c r="P42" s="10">
        <v>0</v>
      </c>
      <c r="Q42" s="10">
        <f t="shared" si="2"/>
        <v>202.5</v>
      </c>
      <c r="R42" s="11">
        <v>0</v>
      </c>
      <c r="S42" s="17">
        <f t="shared" si="3"/>
        <v>1089045</v>
      </c>
      <c r="T42" s="10">
        <v>81.5</v>
      </c>
      <c r="U42" s="25"/>
      <c r="V42" s="46">
        <f t="shared" si="4"/>
        <v>81.5</v>
      </c>
      <c r="W42" s="25">
        <v>1</v>
      </c>
      <c r="X42" s="25">
        <v>0</v>
      </c>
      <c r="Y42" s="10">
        <f t="shared" si="5"/>
        <v>82.5</v>
      </c>
      <c r="Z42" s="10">
        <f t="shared" si="6"/>
        <v>83.7</v>
      </c>
      <c r="AA42" s="25">
        <v>11.5</v>
      </c>
      <c r="AB42" s="25">
        <f t="shared" si="7"/>
        <v>1.1000000000000001</v>
      </c>
      <c r="AC42" s="25">
        <f t="shared" si="8"/>
        <v>23</v>
      </c>
      <c r="AD42" s="25">
        <f t="shared" si="9"/>
        <v>0.7</v>
      </c>
      <c r="AE42" s="25">
        <v>0</v>
      </c>
      <c r="AF42" s="10">
        <f t="shared" si="10"/>
        <v>202.5</v>
      </c>
      <c r="AG42" s="11">
        <f t="shared" si="11"/>
        <v>0</v>
      </c>
      <c r="AH42" s="17">
        <f t="shared" si="12"/>
        <v>1137038</v>
      </c>
      <c r="AI42" s="11">
        <f t="shared" si="13"/>
        <v>47993</v>
      </c>
      <c r="AJ42" s="78"/>
      <c r="AK42" s="69">
        <v>225</v>
      </c>
      <c r="AL42" s="70">
        <f t="shared" si="14"/>
        <v>83.7</v>
      </c>
      <c r="AM42" s="1" t="b">
        <f t="shared" si="15"/>
        <v>0</v>
      </c>
      <c r="AN42" s="71">
        <f t="shared" si="16"/>
        <v>0</v>
      </c>
      <c r="AO42" s="72">
        <f t="shared" si="17"/>
        <v>0</v>
      </c>
      <c r="AP42" s="73">
        <f t="shared" si="18"/>
        <v>0</v>
      </c>
      <c r="AQ42" s="1" t="b">
        <f t="shared" si="19"/>
        <v>0</v>
      </c>
      <c r="AR42" s="1">
        <f t="shared" si="20"/>
        <v>0</v>
      </c>
      <c r="AS42" s="72">
        <f t="shared" si="21"/>
        <v>0</v>
      </c>
      <c r="AT42" s="73">
        <f t="shared" si="22"/>
        <v>0</v>
      </c>
      <c r="AU42" s="74">
        <f t="shared" si="23"/>
        <v>0</v>
      </c>
      <c r="AV42" s="75">
        <f t="shared" si="24"/>
        <v>83.7</v>
      </c>
      <c r="AW42" s="78"/>
      <c r="AX42" s="33">
        <v>225</v>
      </c>
      <c r="AY42" s="34" t="s">
        <v>253</v>
      </c>
      <c r="AZ42" s="34" t="s">
        <v>254</v>
      </c>
      <c r="BA42" s="43" t="s">
        <v>447</v>
      </c>
      <c r="BB42" s="44">
        <v>0</v>
      </c>
      <c r="BC42" s="43" t="str">
        <f t="shared" si="28"/>
        <v>NO</v>
      </c>
      <c r="BD42" s="45">
        <f t="shared" si="25"/>
        <v>11.8</v>
      </c>
      <c r="BE42" s="43" t="str">
        <f t="shared" si="26"/>
        <v>NO</v>
      </c>
      <c r="BF42" s="43" t="str">
        <f t="shared" si="27"/>
        <v>NO</v>
      </c>
    </row>
    <row r="43" spans="1:58" x14ac:dyDescent="0.35">
      <c r="A43" s="9">
        <v>226</v>
      </c>
      <c r="B43" s="1" t="s">
        <v>253</v>
      </c>
      <c r="C43" s="1" t="s">
        <v>255</v>
      </c>
      <c r="D43" s="26">
        <v>340</v>
      </c>
      <c r="E43" s="32">
        <v>328.9</v>
      </c>
      <c r="F43" s="10">
        <v>334.5</v>
      </c>
      <c r="G43" s="10">
        <v>6.5</v>
      </c>
      <c r="H43" s="10">
        <v>0</v>
      </c>
      <c r="I43" s="10">
        <f t="shared" si="1"/>
        <v>341</v>
      </c>
      <c r="J43" s="10">
        <v>160.4</v>
      </c>
      <c r="K43" s="11">
        <v>89868</v>
      </c>
      <c r="L43" s="10">
        <v>16.7</v>
      </c>
      <c r="M43" s="10">
        <v>1.5</v>
      </c>
      <c r="N43" s="10">
        <v>73.900000000000006</v>
      </c>
      <c r="O43" s="10">
        <v>4.3</v>
      </c>
      <c r="P43" s="10">
        <v>0</v>
      </c>
      <c r="Q43" s="10">
        <f t="shared" si="2"/>
        <v>597.79999999999995</v>
      </c>
      <c r="R43" s="11">
        <v>0</v>
      </c>
      <c r="S43" s="17">
        <f t="shared" si="3"/>
        <v>3214968</v>
      </c>
      <c r="T43" s="10">
        <v>302.8</v>
      </c>
      <c r="U43" s="25"/>
      <c r="V43" s="46">
        <f t="shared" si="4"/>
        <v>302.8</v>
      </c>
      <c r="W43" s="25">
        <v>6.5</v>
      </c>
      <c r="X43" s="25">
        <v>0</v>
      </c>
      <c r="Y43" s="10">
        <f t="shared" si="5"/>
        <v>309.3</v>
      </c>
      <c r="Z43" s="10">
        <f t="shared" si="6"/>
        <v>148.80000000000001</v>
      </c>
      <c r="AA43" s="25">
        <v>16.7</v>
      </c>
      <c r="AB43" s="25">
        <f t="shared" si="7"/>
        <v>1.5</v>
      </c>
      <c r="AC43" s="25">
        <f t="shared" si="8"/>
        <v>73.900000000000006</v>
      </c>
      <c r="AD43" s="25">
        <f t="shared" si="9"/>
        <v>4.3</v>
      </c>
      <c r="AE43" s="25">
        <v>0</v>
      </c>
      <c r="AF43" s="10">
        <f t="shared" si="10"/>
        <v>554.5</v>
      </c>
      <c r="AG43" s="11">
        <f t="shared" si="11"/>
        <v>0</v>
      </c>
      <c r="AH43" s="17">
        <f t="shared" si="12"/>
        <v>3113518</v>
      </c>
      <c r="AI43" s="11">
        <f t="shared" si="13"/>
        <v>-101450</v>
      </c>
      <c r="AJ43" s="78"/>
      <c r="AK43" s="69">
        <v>226</v>
      </c>
      <c r="AL43" s="70">
        <f t="shared" si="14"/>
        <v>0</v>
      </c>
      <c r="AM43" s="1" t="b">
        <f t="shared" si="15"/>
        <v>0</v>
      </c>
      <c r="AN43" s="71">
        <f t="shared" si="16"/>
        <v>0</v>
      </c>
      <c r="AO43" s="72">
        <f t="shared" si="17"/>
        <v>0</v>
      </c>
      <c r="AP43" s="73">
        <f t="shared" si="18"/>
        <v>0</v>
      </c>
      <c r="AQ43" s="1" t="b">
        <f t="shared" si="19"/>
        <v>1</v>
      </c>
      <c r="AR43" s="1">
        <f t="shared" si="20"/>
        <v>11.508800000000001</v>
      </c>
      <c r="AS43" s="72">
        <f t="shared" si="21"/>
        <v>0.48102699999999998</v>
      </c>
      <c r="AT43" s="73">
        <f t="shared" si="22"/>
        <v>148.80000000000001</v>
      </c>
      <c r="AU43" s="74">
        <f t="shared" si="23"/>
        <v>0</v>
      </c>
      <c r="AV43" s="75">
        <f t="shared" si="24"/>
        <v>148.80000000000001</v>
      </c>
      <c r="AW43" s="78"/>
      <c r="AX43" s="33">
        <v>226</v>
      </c>
      <c r="AY43" s="34" t="s">
        <v>253</v>
      </c>
      <c r="AZ43" s="34" t="s">
        <v>255</v>
      </c>
      <c r="BA43" s="43" t="s">
        <v>447</v>
      </c>
      <c r="BB43" s="44">
        <v>1</v>
      </c>
      <c r="BC43" s="43" t="str">
        <f t="shared" si="28"/>
        <v>YES</v>
      </c>
      <c r="BD43" s="45">
        <f t="shared" si="25"/>
        <v>-26.1</v>
      </c>
      <c r="BE43" s="43" t="str">
        <f t="shared" si="26"/>
        <v>YES</v>
      </c>
      <c r="BF43" s="43" t="str">
        <f t="shared" si="27"/>
        <v>NO</v>
      </c>
    </row>
    <row r="44" spans="1:58" x14ac:dyDescent="0.35">
      <c r="A44" s="9">
        <v>227</v>
      </c>
      <c r="B44" s="1" t="s">
        <v>178</v>
      </c>
      <c r="C44" s="1" t="s">
        <v>179</v>
      </c>
      <c r="D44" s="26">
        <v>284</v>
      </c>
      <c r="E44" s="32">
        <v>268</v>
      </c>
      <c r="F44" s="10">
        <v>276</v>
      </c>
      <c r="G44" s="10">
        <v>0</v>
      </c>
      <c r="H44" s="10">
        <v>0</v>
      </c>
      <c r="I44" s="10">
        <f t="shared" si="1"/>
        <v>276</v>
      </c>
      <c r="J44" s="10">
        <v>151.19999999999999</v>
      </c>
      <c r="K44" s="11">
        <v>227522</v>
      </c>
      <c r="L44" s="10">
        <v>42.3</v>
      </c>
      <c r="M44" s="10">
        <v>0.6</v>
      </c>
      <c r="N44" s="10">
        <v>34.799999999999997</v>
      </c>
      <c r="O44" s="10">
        <v>4.7</v>
      </c>
      <c r="P44" s="10">
        <v>0</v>
      </c>
      <c r="Q44" s="10">
        <f t="shared" si="2"/>
        <v>509.6</v>
      </c>
      <c r="R44" s="11">
        <v>0</v>
      </c>
      <c r="S44" s="17">
        <f t="shared" si="3"/>
        <v>2740629</v>
      </c>
      <c r="T44" s="10">
        <v>266</v>
      </c>
      <c r="U44" s="25"/>
      <c r="V44" s="46">
        <f t="shared" si="4"/>
        <v>266</v>
      </c>
      <c r="W44" s="25">
        <v>0</v>
      </c>
      <c r="X44" s="25">
        <v>0</v>
      </c>
      <c r="Y44" s="10">
        <f t="shared" si="5"/>
        <v>266</v>
      </c>
      <c r="Z44" s="10">
        <f t="shared" si="6"/>
        <v>152.80000000000001</v>
      </c>
      <c r="AA44" s="25">
        <v>42.3</v>
      </c>
      <c r="AB44" s="25">
        <f t="shared" si="7"/>
        <v>0.6</v>
      </c>
      <c r="AC44" s="25">
        <f t="shared" si="8"/>
        <v>34.799999999999997</v>
      </c>
      <c r="AD44" s="25">
        <f t="shared" si="9"/>
        <v>4.7</v>
      </c>
      <c r="AE44" s="25">
        <v>0</v>
      </c>
      <c r="AF44" s="10">
        <f t="shared" si="10"/>
        <v>501.2</v>
      </c>
      <c r="AG44" s="11">
        <f t="shared" si="11"/>
        <v>0</v>
      </c>
      <c r="AH44" s="17">
        <f t="shared" si="12"/>
        <v>2814238</v>
      </c>
      <c r="AI44" s="11">
        <f t="shared" si="13"/>
        <v>73609</v>
      </c>
      <c r="AJ44" s="78"/>
      <c r="AK44" s="69">
        <v>227</v>
      </c>
      <c r="AL44" s="70">
        <f t="shared" si="14"/>
        <v>0</v>
      </c>
      <c r="AM44" s="1" t="b">
        <f t="shared" si="15"/>
        <v>1</v>
      </c>
      <c r="AN44" s="71">
        <f t="shared" si="16"/>
        <v>1602.73</v>
      </c>
      <c r="AO44" s="72">
        <f t="shared" si="17"/>
        <v>0.57431100000000002</v>
      </c>
      <c r="AP44" s="73">
        <f t="shared" si="18"/>
        <v>152.80000000000001</v>
      </c>
      <c r="AQ44" s="1" t="b">
        <f t="shared" si="19"/>
        <v>0</v>
      </c>
      <c r="AR44" s="1">
        <f t="shared" si="20"/>
        <v>0</v>
      </c>
      <c r="AS44" s="72">
        <f t="shared" si="21"/>
        <v>0</v>
      </c>
      <c r="AT44" s="73">
        <f t="shared" si="22"/>
        <v>0</v>
      </c>
      <c r="AU44" s="74">
        <f t="shared" si="23"/>
        <v>0</v>
      </c>
      <c r="AV44" s="75">
        <f t="shared" si="24"/>
        <v>152.80000000000001</v>
      </c>
      <c r="AW44" s="78"/>
      <c r="AX44" s="33">
        <v>227</v>
      </c>
      <c r="AY44" s="34" t="s">
        <v>178</v>
      </c>
      <c r="AZ44" s="34" t="s">
        <v>179</v>
      </c>
      <c r="BA44" s="43" t="s">
        <v>447</v>
      </c>
      <c r="BB44" s="44">
        <v>0</v>
      </c>
      <c r="BC44" s="43" t="str">
        <f t="shared" si="28"/>
        <v>NO</v>
      </c>
      <c r="BD44" s="45">
        <f t="shared" si="25"/>
        <v>-2</v>
      </c>
      <c r="BE44" s="43" t="str">
        <f t="shared" si="26"/>
        <v>YES</v>
      </c>
      <c r="BF44" s="43" t="str">
        <f t="shared" si="27"/>
        <v>NO</v>
      </c>
    </row>
    <row r="45" spans="1:58" x14ac:dyDescent="0.35">
      <c r="A45" s="9">
        <v>229</v>
      </c>
      <c r="B45" s="1" t="s">
        <v>193</v>
      </c>
      <c r="C45" s="1" t="s">
        <v>194</v>
      </c>
      <c r="D45" s="26">
        <v>21810.2</v>
      </c>
      <c r="E45" s="32">
        <v>21853.8</v>
      </c>
      <c r="F45" s="10">
        <v>21853.8</v>
      </c>
      <c r="G45" s="10">
        <v>0</v>
      </c>
      <c r="H45" s="10">
        <v>0</v>
      </c>
      <c r="I45" s="10">
        <f t="shared" si="1"/>
        <v>21853.8</v>
      </c>
      <c r="J45" s="10">
        <v>765.8</v>
      </c>
      <c r="K45" s="11">
        <v>3236199</v>
      </c>
      <c r="L45" s="10">
        <v>601.70000000000005</v>
      </c>
      <c r="M45" s="10">
        <v>148.9</v>
      </c>
      <c r="N45" s="10">
        <v>963.2</v>
      </c>
      <c r="O45" s="10">
        <v>401.6</v>
      </c>
      <c r="P45" s="10">
        <v>2991.2</v>
      </c>
      <c r="Q45" s="10">
        <f t="shared" si="2"/>
        <v>27726.2</v>
      </c>
      <c r="R45" s="11">
        <v>384160</v>
      </c>
      <c r="S45" s="17">
        <f t="shared" si="3"/>
        <v>149495664</v>
      </c>
      <c r="T45" s="10">
        <v>21772.400000000001</v>
      </c>
      <c r="U45" s="25"/>
      <c r="V45" s="46">
        <f t="shared" si="4"/>
        <v>21772.400000000001</v>
      </c>
      <c r="W45" s="25">
        <v>0</v>
      </c>
      <c r="X45" s="25">
        <v>0</v>
      </c>
      <c r="Y45" s="10">
        <f t="shared" si="5"/>
        <v>21772.400000000001</v>
      </c>
      <c r="Z45" s="10">
        <f t="shared" si="6"/>
        <v>762.9</v>
      </c>
      <c r="AA45" s="25">
        <v>601.70000000000005</v>
      </c>
      <c r="AB45" s="25">
        <f t="shared" si="7"/>
        <v>148.9</v>
      </c>
      <c r="AC45" s="25">
        <f t="shared" si="8"/>
        <v>963.2</v>
      </c>
      <c r="AD45" s="25">
        <f t="shared" si="9"/>
        <v>401.6</v>
      </c>
      <c r="AE45" s="25">
        <v>2991.2</v>
      </c>
      <c r="AF45" s="10">
        <f t="shared" si="10"/>
        <v>27641.9</v>
      </c>
      <c r="AG45" s="11">
        <f t="shared" si="11"/>
        <v>384160</v>
      </c>
      <c r="AH45" s="17">
        <f t="shared" si="12"/>
        <v>155593429</v>
      </c>
      <c r="AI45" s="11">
        <f t="shared" si="13"/>
        <v>6097765</v>
      </c>
      <c r="AJ45" s="78"/>
      <c r="AK45" s="69">
        <v>229</v>
      </c>
      <c r="AL45" s="70">
        <f t="shared" si="14"/>
        <v>0</v>
      </c>
      <c r="AM45" s="1" t="b">
        <f t="shared" si="15"/>
        <v>0</v>
      </c>
      <c r="AN45" s="71">
        <f t="shared" si="16"/>
        <v>0</v>
      </c>
      <c r="AO45" s="72">
        <f t="shared" si="17"/>
        <v>0</v>
      </c>
      <c r="AP45" s="73">
        <f t="shared" si="18"/>
        <v>0</v>
      </c>
      <c r="AQ45" s="1" t="b">
        <f t="shared" si="19"/>
        <v>0</v>
      </c>
      <c r="AR45" s="1">
        <f t="shared" si="20"/>
        <v>0</v>
      </c>
      <c r="AS45" s="72">
        <f t="shared" si="21"/>
        <v>0</v>
      </c>
      <c r="AT45" s="73">
        <f t="shared" si="22"/>
        <v>0</v>
      </c>
      <c r="AU45" s="74">
        <f t="shared" si="23"/>
        <v>762.9</v>
      </c>
      <c r="AV45" s="75">
        <f t="shared" si="24"/>
        <v>762.9</v>
      </c>
      <c r="AW45" s="78"/>
      <c r="AX45" s="33">
        <v>229</v>
      </c>
      <c r="AY45" s="34" t="s">
        <v>193</v>
      </c>
      <c r="AZ45" s="34" t="s">
        <v>194</v>
      </c>
      <c r="BA45" s="43" t="s">
        <v>447</v>
      </c>
      <c r="BB45" s="44">
        <v>0</v>
      </c>
      <c r="BC45" s="43" t="str">
        <f t="shared" si="28"/>
        <v>NO</v>
      </c>
      <c r="BD45" s="45">
        <f t="shared" si="25"/>
        <v>-81.400000000000006</v>
      </c>
      <c r="BE45" s="43" t="str">
        <f t="shared" si="26"/>
        <v>YES</v>
      </c>
      <c r="BF45" s="43" t="str">
        <f t="shared" si="27"/>
        <v>NO</v>
      </c>
    </row>
    <row r="46" spans="1:58" x14ac:dyDescent="0.35">
      <c r="A46" s="9">
        <v>230</v>
      </c>
      <c r="B46" s="1" t="s">
        <v>193</v>
      </c>
      <c r="C46" s="1" t="s">
        <v>195</v>
      </c>
      <c r="D46" s="26">
        <v>3654</v>
      </c>
      <c r="E46" s="32">
        <v>3840.4</v>
      </c>
      <c r="F46" s="10">
        <v>3994.2</v>
      </c>
      <c r="G46" s="10">
        <v>22.5</v>
      </c>
      <c r="H46" s="10">
        <v>0</v>
      </c>
      <c r="I46" s="10">
        <f t="shared" si="1"/>
        <v>4016.7</v>
      </c>
      <c r="J46" s="10">
        <v>140.69999999999999</v>
      </c>
      <c r="K46" s="11">
        <v>1156851</v>
      </c>
      <c r="L46" s="10">
        <v>215.1</v>
      </c>
      <c r="M46" s="10">
        <v>15.2</v>
      </c>
      <c r="N46" s="10">
        <v>253.1</v>
      </c>
      <c r="O46" s="10">
        <v>55.7</v>
      </c>
      <c r="P46" s="10">
        <v>883.9</v>
      </c>
      <c r="Q46" s="10">
        <f t="shared" si="2"/>
        <v>5580.4</v>
      </c>
      <c r="R46" s="11">
        <v>9666280</v>
      </c>
      <c r="S46" s="17">
        <f t="shared" si="3"/>
        <v>39677671</v>
      </c>
      <c r="T46" s="10">
        <v>3994.2</v>
      </c>
      <c r="U46" s="25"/>
      <c r="V46" s="46">
        <f t="shared" si="4"/>
        <v>3994.2</v>
      </c>
      <c r="W46" s="25">
        <v>22.5</v>
      </c>
      <c r="X46" s="25">
        <v>0</v>
      </c>
      <c r="Y46" s="10">
        <f t="shared" si="5"/>
        <v>4016.7</v>
      </c>
      <c r="Z46" s="10">
        <f t="shared" si="6"/>
        <v>140.69999999999999</v>
      </c>
      <c r="AA46" s="25">
        <v>215.1</v>
      </c>
      <c r="AB46" s="25">
        <f t="shared" si="7"/>
        <v>15.2</v>
      </c>
      <c r="AC46" s="25">
        <f t="shared" si="8"/>
        <v>253.1</v>
      </c>
      <c r="AD46" s="25">
        <f t="shared" si="9"/>
        <v>55.7</v>
      </c>
      <c r="AE46" s="25">
        <v>883.9</v>
      </c>
      <c r="AF46" s="10">
        <f t="shared" si="10"/>
        <v>5580.4</v>
      </c>
      <c r="AG46" s="11">
        <f t="shared" si="11"/>
        <v>9666280</v>
      </c>
      <c r="AH46" s="17">
        <f t="shared" si="12"/>
        <v>41000226</v>
      </c>
      <c r="AI46" s="11">
        <f t="shared" si="13"/>
        <v>1322555</v>
      </c>
      <c r="AJ46" s="78"/>
      <c r="AK46" s="69">
        <v>230</v>
      </c>
      <c r="AL46" s="70">
        <f t="shared" si="14"/>
        <v>0</v>
      </c>
      <c r="AM46" s="1" t="b">
        <f t="shared" si="15"/>
        <v>0</v>
      </c>
      <c r="AN46" s="71">
        <f t="shared" si="16"/>
        <v>0</v>
      </c>
      <c r="AO46" s="72">
        <f t="shared" si="17"/>
        <v>0</v>
      </c>
      <c r="AP46" s="73">
        <f t="shared" si="18"/>
        <v>0</v>
      </c>
      <c r="AQ46" s="1" t="b">
        <f t="shared" si="19"/>
        <v>0</v>
      </c>
      <c r="AR46" s="1">
        <f t="shared" si="20"/>
        <v>0</v>
      </c>
      <c r="AS46" s="72">
        <f t="shared" si="21"/>
        <v>0</v>
      </c>
      <c r="AT46" s="73">
        <f t="shared" si="22"/>
        <v>0</v>
      </c>
      <c r="AU46" s="74">
        <f t="shared" si="23"/>
        <v>140.69999999999999</v>
      </c>
      <c r="AV46" s="75">
        <f t="shared" si="24"/>
        <v>140.69999999999999</v>
      </c>
      <c r="AW46" s="78"/>
      <c r="AX46" s="33">
        <v>230</v>
      </c>
      <c r="AY46" s="34" t="s">
        <v>193</v>
      </c>
      <c r="AZ46" s="34" t="s">
        <v>195</v>
      </c>
      <c r="BA46" s="43" t="s">
        <v>447</v>
      </c>
      <c r="BB46" s="44">
        <v>1</v>
      </c>
      <c r="BC46" s="43" t="str">
        <f t="shared" si="28"/>
        <v>YES</v>
      </c>
      <c r="BD46" s="45">
        <f t="shared" si="25"/>
        <v>153.80000000000001</v>
      </c>
      <c r="BE46" s="43" t="str">
        <f t="shared" si="26"/>
        <v>NO</v>
      </c>
      <c r="BF46" s="43" t="str">
        <f t="shared" si="27"/>
        <v>NO</v>
      </c>
    </row>
    <row r="47" spans="1:58" x14ac:dyDescent="0.35">
      <c r="A47" s="9">
        <v>231</v>
      </c>
      <c r="B47" s="1" t="s">
        <v>193</v>
      </c>
      <c r="C47" s="1" t="s">
        <v>196</v>
      </c>
      <c r="D47" s="26">
        <v>5762.7</v>
      </c>
      <c r="E47" s="32">
        <v>5676.4</v>
      </c>
      <c r="F47" s="10">
        <v>5719.6</v>
      </c>
      <c r="G47" s="10">
        <v>26</v>
      </c>
      <c r="H47" s="10">
        <v>1</v>
      </c>
      <c r="I47" s="10">
        <f t="shared" si="1"/>
        <v>5746.6</v>
      </c>
      <c r="J47" s="10">
        <v>201.3</v>
      </c>
      <c r="K47" s="11">
        <v>865608</v>
      </c>
      <c r="L47" s="10">
        <v>161</v>
      </c>
      <c r="M47" s="10">
        <v>38.5</v>
      </c>
      <c r="N47" s="10">
        <v>895.5</v>
      </c>
      <c r="O47" s="10">
        <v>109.3</v>
      </c>
      <c r="P47" s="10">
        <v>287.89999999999998</v>
      </c>
      <c r="Q47" s="10">
        <f t="shared" si="2"/>
        <v>7440.1</v>
      </c>
      <c r="R47" s="11">
        <v>0</v>
      </c>
      <c r="S47" s="17">
        <f t="shared" si="3"/>
        <v>40012858</v>
      </c>
      <c r="T47" s="10">
        <v>5635.3</v>
      </c>
      <c r="U47" s="25"/>
      <c r="V47" s="46">
        <f t="shared" si="4"/>
        <v>5635.3</v>
      </c>
      <c r="W47" s="25">
        <v>26</v>
      </c>
      <c r="X47" s="25">
        <v>1</v>
      </c>
      <c r="Y47" s="10">
        <f t="shared" si="5"/>
        <v>5662.3</v>
      </c>
      <c r="Z47" s="10">
        <f t="shared" si="6"/>
        <v>198.4</v>
      </c>
      <c r="AA47" s="25">
        <v>161</v>
      </c>
      <c r="AB47" s="25">
        <f t="shared" si="7"/>
        <v>38.5</v>
      </c>
      <c r="AC47" s="25">
        <f t="shared" si="8"/>
        <v>895.5</v>
      </c>
      <c r="AD47" s="25">
        <f t="shared" si="9"/>
        <v>109.3</v>
      </c>
      <c r="AE47" s="25">
        <v>287.89999999999998</v>
      </c>
      <c r="AF47" s="10">
        <f t="shared" si="10"/>
        <v>7352.9</v>
      </c>
      <c r="AG47" s="11">
        <f t="shared" si="11"/>
        <v>0</v>
      </c>
      <c r="AH47" s="17">
        <f t="shared" si="12"/>
        <v>41286534</v>
      </c>
      <c r="AI47" s="11">
        <f t="shared" si="13"/>
        <v>1273676</v>
      </c>
      <c r="AJ47" s="78"/>
      <c r="AK47" s="69">
        <v>231</v>
      </c>
      <c r="AL47" s="70">
        <f t="shared" si="14"/>
        <v>0</v>
      </c>
      <c r="AM47" s="1" t="b">
        <f t="shared" si="15"/>
        <v>0</v>
      </c>
      <c r="AN47" s="71">
        <f t="shared" si="16"/>
        <v>0</v>
      </c>
      <c r="AO47" s="72">
        <f t="shared" si="17"/>
        <v>0</v>
      </c>
      <c r="AP47" s="73">
        <f t="shared" si="18"/>
        <v>0</v>
      </c>
      <c r="AQ47" s="1" t="b">
        <f t="shared" si="19"/>
        <v>0</v>
      </c>
      <c r="AR47" s="1">
        <f t="shared" si="20"/>
        <v>0</v>
      </c>
      <c r="AS47" s="72">
        <f t="shared" si="21"/>
        <v>0</v>
      </c>
      <c r="AT47" s="73">
        <f t="shared" si="22"/>
        <v>0</v>
      </c>
      <c r="AU47" s="74">
        <f t="shared" si="23"/>
        <v>198.4</v>
      </c>
      <c r="AV47" s="75">
        <f t="shared" si="24"/>
        <v>198.4</v>
      </c>
      <c r="AW47" s="78"/>
      <c r="AX47" s="33">
        <v>231</v>
      </c>
      <c r="AY47" s="34" t="s">
        <v>193</v>
      </c>
      <c r="AZ47" s="34" t="s">
        <v>196</v>
      </c>
      <c r="BA47" s="43" t="s">
        <v>447</v>
      </c>
      <c r="BB47" s="44">
        <v>1</v>
      </c>
      <c r="BC47" s="43" t="str">
        <f t="shared" si="28"/>
        <v>YES</v>
      </c>
      <c r="BD47" s="45">
        <f t="shared" si="25"/>
        <v>-41.1</v>
      </c>
      <c r="BE47" s="43" t="str">
        <f t="shared" si="26"/>
        <v>YES</v>
      </c>
      <c r="BF47" s="43" t="str">
        <f t="shared" si="27"/>
        <v>NO</v>
      </c>
    </row>
    <row r="48" spans="1:58" x14ac:dyDescent="0.35">
      <c r="A48" s="9">
        <v>232</v>
      </c>
      <c r="B48" s="1" t="s">
        <v>193</v>
      </c>
      <c r="C48" s="1" t="s">
        <v>197</v>
      </c>
      <c r="D48" s="26">
        <v>7257.6</v>
      </c>
      <c r="E48" s="32">
        <v>7160.1</v>
      </c>
      <c r="F48" s="10">
        <v>7208.9</v>
      </c>
      <c r="G48" s="10">
        <v>24</v>
      </c>
      <c r="H48" s="10">
        <v>1</v>
      </c>
      <c r="I48" s="10">
        <f t="shared" si="1"/>
        <v>7233.9</v>
      </c>
      <c r="J48" s="10">
        <v>253.4</v>
      </c>
      <c r="K48" s="11">
        <v>1290916</v>
      </c>
      <c r="L48" s="10">
        <v>240</v>
      </c>
      <c r="M48" s="10">
        <v>64.400000000000006</v>
      </c>
      <c r="N48" s="10">
        <v>497.9</v>
      </c>
      <c r="O48" s="10">
        <v>199</v>
      </c>
      <c r="P48" s="10">
        <v>759.9</v>
      </c>
      <c r="Q48" s="10">
        <f t="shared" si="2"/>
        <v>9248.5</v>
      </c>
      <c r="R48" s="11">
        <v>103040</v>
      </c>
      <c r="S48" s="17">
        <f t="shared" si="3"/>
        <v>49841473</v>
      </c>
      <c r="T48" s="10">
        <v>7108</v>
      </c>
      <c r="U48" s="25"/>
      <c r="V48" s="46">
        <f t="shared" si="4"/>
        <v>7108</v>
      </c>
      <c r="W48" s="25">
        <v>24</v>
      </c>
      <c r="X48" s="25">
        <v>1</v>
      </c>
      <c r="Y48" s="10">
        <f t="shared" si="5"/>
        <v>7133</v>
      </c>
      <c r="Z48" s="10">
        <f t="shared" si="6"/>
        <v>249.9</v>
      </c>
      <c r="AA48" s="25">
        <v>240</v>
      </c>
      <c r="AB48" s="25">
        <f t="shared" si="7"/>
        <v>64.400000000000006</v>
      </c>
      <c r="AC48" s="25">
        <f t="shared" si="8"/>
        <v>497.9</v>
      </c>
      <c r="AD48" s="25">
        <f t="shared" si="9"/>
        <v>199</v>
      </c>
      <c r="AE48" s="25">
        <v>759.9</v>
      </c>
      <c r="AF48" s="10">
        <f t="shared" si="10"/>
        <v>9144.1</v>
      </c>
      <c r="AG48" s="11">
        <f t="shared" si="11"/>
        <v>103040</v>
      </c>
      <c r="AH48" s="17">
        <f t="shared" si="12"/>
        <v>51447162</v>
      </c>
      <c r="AI48" s="11">
        <f t="shared" si="13"/>
        <v>1605689</v>
      </c>
      <c r="AJ48" s="78"/>
      <c r="AK48" s="69">
        <v>232</v>
      </c>
      <c r="AL48" s="70">
        <f t="shared" si="14"/>
        <v>0</v>
      </c>
      <c r="AM48" s="1" t="b">
        <f t="shared" si="15"/>
        <v>0</v>
      </c>
      <c r="AN48" s="71">
        <f t="shared" si="16"/>
        <v>0</v>
      </c>
      <c r="AO48" s="72">
        <f t="shared" si="17"/>
        <v>0</v>
      </c>
      <c r="AP48" s="73">
        <f t="shared" si="18"/>
        <v>0</v>
      </c>
      <c r="AQ48" s="1" t="b">
        <f t="shared" si="19"/>
        <v>0</v>
      </c>
      <c r="AR48" s="1">
        <f t="shared" si="20"/>
        <v>0</v>
      </c>
      <c r="AS48" s="72">
        <f t="shared" si="21"/>
        <v>0</v>
      </c>
      <c r="AT48" s="73">
        <f t="shared" si="22"/>
        <v>0</v>
      </c>
      <c r="AU48" s="74">
        <f t="shared" si="23"/>
        <v>249.9</v>
      </c>
      <c r="AV48" s="75">
        <f t="shared" si="24"/>
        <v>249.9</v>
      </c>
      <c r="AW48" s="78"/>
      <c r="AX48" s="33">
        <v>232</v>
      </c>
      <c r="AY48" s="34" t="s">
        <v>193</v>
      </c>
      <c r="AZ48" s="34" t="s">
        <v>197</v>
      </c>
      <c r="BA48" s="43" t="s">
        <v>447</v>
      </c>
      <c r="BB48" s="44">
        <v>1</v>
      </c>
      <c r="BC48" s="43" t="str">
        <f t="shared" si="28"/>
        <v>YES</v>
      </c>
      <c r="BD48" s="45">
        <f t="shared" si="25"/>
        <v>-52.1</v>
      </c>
      <c r="BE48" s="43" t="str">
        <f t="shared" si="26"/>
        <v>YES</v>
      </c>
      <c r="BF48" s="43" t="str">
        <f t="shared" si="27"/>
        <v>NO</v>
      </c>
    </row>
    <row r="49" spans="1:58" x14ac:dyDescent="0.35">
      <c r="A49" s="9">
        <v>233</v>
      </c>
      <c r="B49" s="1" t="s">
        <v>193</v>
      </c>
      <c r="C49" s="1" t="s">
        <v>198</v>
      </c>
      <c r="D49" s="26">
        <v>28106.799999999999</v>
      </c>
      <c r="E49" s="32">
        <v>27708.7</v>
      </c>
      <c r="F49" s="10">
        <v>27907.8</v>
      </c>
      <c r="G49" s="10">
        <v>62</v>
      </c>
      <c r="H49" s="10">
        <v>0</v>
      </c>
      <c r="I49" s="10">
        <f t="shared" si="1"/>
        <v>27969.8</v>
      </c>
      <c r="J49" s="10">
        <v>980.1</v>
      </c>
      <c r="K49" s="11">
        <v>4230423</v>
      </c>
      <c r="L49" s="10">
        <v>786.6</v>
      </c>
      <c r="M49" s="10">
        <v>575.9</v>
      </c>
      <c r="N49" s="10">
        <v>3315.1</v>
      </c>
      <c r="O49" s="10">
        <v>660</v>
      </c>
      <c r="P49" s="10">
        <v>3793.4</v>
      </c>
      <c r="Q49" s="10">
        <f t="shared" si="2"/>
        <v>38080.9</v>
      </c>
      <c r="R49" s="11">
        <v>516014</v>
      </c>
      <c r="S49" s="17">
        <f t="shared" si="3"/>
        <v>205315094</v>
      </c>
      <c r="T49" s="10">
        <v>27401.5</v>
      </c>
      <c r="U49" s="25"/>
      <c r="V49" s="46">
        <f t="shared" si="4"/>
        <v>27401.5</v>
      </c>
      <c r="W49" s="25">
        <v>62</v>
      </c>
      <c r="X49" s="25">
        <v>0</v>
      </c>
      <c r="Y49" s="10">
        <f t="shared" si="5"/>
        <v>27463.5</v>
      </c>
      <c r="Z49" s="10">
        <f t="shared" si="6"/>
        <v>962.3</v>
      </c>
      <c r="AA49" s="25">
        <v>786.6</v>
      </c>
      <c r="AB49" s="25">
        <f t="shared" si="7"/>
        <v>575.9</v>
      </c>
      <c r="AC49" s="25">
        <f t="shared" si="8"/>
        <v>3315.1</v>
      </c>
      <c r="AD49" s="25">
        <f t="shared" si="9"/>
        <v>660</v>
      </c>
      <c r="AE49" s="25">
        <v>3793.4</v>
      </c>
      <c r="AF49" s="10">
        <f t="shared" si="10"/>
        <v>37556.800000000003</v>
      </c>
      <c r="AG49" s="11">
        <f t="shared" si="11"/>
        <v>516014</v>
      </c>
      <c r="AH49" s="17">
        <f t="shared" si="12"/>
        <v>211397446</v>
      </c>
      <c r="AI49" s="11">
        <f t="shared" si="13"/>
        <v>6082352</v>
      </c>
      <c r="AJ49" s="78"/>
      <c r="AK49" s="69">
        <v>233</v>
      </c>
      <c r="AL49" s="70">
        <f t="shared" si="14"/>
        <v>0</v>
      </c>
      <c r="AM49" s="1" t="b">
        <f t="shared" si="15"/>
        <v>0</v>
      </c>
      <c r="AN49" s="71">
        <f t="shared" si="16"/>
        <v>0</v>
      </c>
      <c r="AO49" s="72">
        <f t="shared" si="17"/>
        <v>0</v>
      </c>
      <c r="AP49" s="73">
        <f t="shared" si="18"/>
        <v>0</v>
      </c>
      <c r="AQ49" s="1" t="b">
        <f t="shared" si="19"/>
        <v>0</v>
      </c>
      <c r="AR49" s="1">
        <f t="shared" si="20"/>
        <v>0</v>
      </c>
      <c r="AS49" s="72">
        <f t="shared" si="21"/>
        <v>0</v>
      </c>
      <c r="AT49" s="73">
        <f t="shared" si="22"/>
        <v>0</v>
      </c>
      <c r="AU49" s="74">
        <f t="shared" si="23"/>
        <v>962.3</v>
      </c>
      <c r="AV49" s="75">
        <f t="shared" si="24"/>
        <v>962.3</v>
      </c>
      <c r="AW49" s="78"/>
      <c r="AX49" s="33">
        <v>233</v>
      </c>
      <c r="AY49" s="34" t="s">
        <v>193</v>
      </c>
      <c r="AZ49" s="34" t="s">
        <v>198</v>
      </c>
      <c r="BA49" s="43" t="s">
        <v>447</v>
      </c>
      <c r="BB49" s="44">
        <v>1</v>
      </c>
      <c r="BC49" s="43" t="str">
        <f t="shared" si="28"/>
        <v>YES</v>
      </c>
      <c r="BD49" s="45">
        <f t="shared" si="25"/>
        <v>-307.2</v>
      </c>
      <c r="BE49" s="43" t="str">
        <f t="shared" si="26"/>
        <v>YES</v>
      </c>
      <c r="BF49" s="43" t="str">
        <f t="shared" si="27"/>
        <v>NO</v>
      </c>
    </row>
    <row r="50" spans="1:58" x14ac:dyDescent="0.35">
      <c r="A50" s="9">
        <v>234</v>
      </c>
      <c r="B50" s="1" t="s">
        <v>48</v>
      </c>
      <c r="C50" s="1" t="s">
        <v>49</v>
      </c>
      <c r="D50" s="26">
        <v>1727.8</v>
      </c>
      <c r="E50" s="32">
        <v>1659.9</v>
      </c>
      <c r="F50" s="10">
        <v>1693.9</v>
      </c>
      <c r="G50" s="10">
        <v>23</v>
      </c>
      <c r="H50" s="10">
        <v>0</v>
      </c>
      <c r="I50" s="10">
        <f t="shared" si="1"/>
        <v>1716.9</v>
      </c>
      <c r="J50" s="10">
        <v>60.2</v>
      </c>
      <c r="K50" s="11">
        <v>509081</v>
      </c>
      <c r="L50" s="10">
        <v>94.7</v>
      </c>
      <c r="M50" s="10">
        <v>4.5999999999999996</v>
      </c>
      <c r="N50" s="10">
        <v>517.70000000000005</v>
      </c>
      <c r="O50" s="10">
        <v>49.5</v>
      </c>
      <c r="P50" s="10">
        <v>0</v>
      </c>
      <c r="Q50" s="10">
        <f t="shared" si="2"/>
        <v>2443.6</v>
      </c>
      <c r="R50" s="11">
        <v>207200</v>
      </c>
      <c r="S50" s="17">
        <f t="shared" si="3"/>
        <v>13348881</v>
      </c>
      <c r="T50" s="10">
        <v>1612.4</v>
      </c>
      <c r="U50" s="25"/>
      <c r="V50" s="46">
        <f t="shared" si="4"/>
        <v>1612.4</v>
      </c>
      <c r="W50" s="25">
        <v>23</v>
      </c>
      <c r="X50" s="25">
        <v>0</v>
      </c>
      <c r="Y50" s="10">
        <f t="shared" si="5"/>
        <v>1635.4</v>
      </c>
      <c r="Z50" s="10">
        <f t="shared" si="6"/>
        <v>57.3</v>
      </c>
      <c r="AA50" s="25">
        <v>94.7</v>
      </c>
      <c r="AB50" s="25">
        <f t="shared" si="7"/>
        <v>4.5999999999999996</v>
      </c>
      <c r="AC50" s="25">
        <f t="shared" si="8"/>
        <v>517.70000000000005</v>
      </c>
      <c r="AD50" s="25">
        <f t="shared" si="9"/>
        <v>49.5</v>
      </c>
      <c r="AE50" s="25">
        <v>0</v>
      </c>
      <c r="AF50" s="10">
        <f t="shared" si="10"/>
        <v>2359.1999999999998</v>
      </c>
      <c r="AG50" s="11">
        <f t="shared" si="11"/>
        <v>207200</v>
      </c>
      <c r="AH50" s="17">
        <f t="shared" si="12"/>
        <v>13454108</v>
      </c>
      <c r="AI50" s="11">
        <f t="shared" si="13"/>
        <v>105227</v>
      </c>
      <c r="AJ50" s="78"/>
      <c r="AK50" s="69">
        <v>234</v>
      </c>
      <c r="AL50" s="70">
        <f t="shared" si="14"/>
        <v>0</v>
      </c>
      <c r="AM50" s="1" t="b">
        <f t="shared" si="15"/>
        <v>0</v>
      </c>
      <c r="AN50" s="71">
        <f t="shared" si="16"/>
        <v>0</v>
      </c>
      <c r="AO50" s="72">
        <f t="shared" si="17"/>
        <v>0</v>
      </c>
      <c r="AP50" s="73">
        <f t="shared" si="18"/>
        <v>0</v>
      </c>
      <c r="AQ50" s="1" t="b">
        <f t="shared" si="19"/>
        <v>0</v>
      </c>
      <c r="AR50" s="1">
        <f t="shared" si="20"/>
        <v>0</v>
      </c>
      <c r="AS50" s="72">
        <f t="shared" si="21"/>
        <v>0</v>
      </c>
      <c r="AT50" s="73">
        <f t="shared" si="22"/>
        <v>0</v>
      </c>
      <c r="AU50" s="74">
        <f t="shared" si="23"/>
        <v>57.3</v>
      </c>
      <c r="AV50" s="75">
        <f t="shared" si="24"/>
        <v>57.3</v>
      </c>
      <c r="AW50" s="78"/>
      <c r="AX50" s="33">
        <v>234</v>
      </c>
      <c r="AY50" s="34" t="s">
        <v>48</v>
      </c>
      <c r="AZ50" s="34" t="s">
        <v>49</v>
      </c>
      <c r="BA50" s="43" t="s">
        <v>447</v>
      </c>
      <c r="BB50" s="44">
        <v>1</v>
      </c>
      <c r="BC50" s="43" t="str">
        <f t="shared" si="28"/>
        <v>YES</v>
      </c>
      <c r="BD50" s="45">
        <f t="shared" si="25"/>
        <v>-47.5</v>
      </c>
      <c r="BE50" s="43" t="str">
        <f t="shared" si="26"/>
        <v>YES</v>
      </c>
      <c r="BF50" s="43" t="str">
        <f t="shared" si="27"/>
        <v>NO</v>
      </c>
    </row>
    <row r="51" spans="1:58" x14ac:dyDescent="0.35">
      <c r="A51" s="9">
        <v>235</v>
      </c>
      <c r="B51" s="1" t="s">
        <v>48</v>
      </c>
      <c r="C51" s="1" t="s">
        <v>50</v>
      </c>
      <c r="D51" s="26">
        <v>447</v>
      </c>
      <c r="E51" s="32">
        <v>436.5</v>
      </c>
      <c r="F51" s="10">
        <v>441.8</v>
      </c>
      <c r="G51" s="10">
        <v>4</v>
      </c>
      <c r="H51" s="10">
        <v>0</v>
      </c>
      <c r="I51" s="10">
        <f t="shared" si="1"/>
        <v>445.8</v>
      </c>
      <c r="J51" s="10">
        <v>193.8</v>
      </c>
      <c r="K51" s="11">
        <v>312987</v>
      </c>
      <c r="L51" s="10">
        <v>58.2</v>
      </c>
      <c r="M51" s="10">
        <v>0.4</v>
      </c>
      <c r="N51" s="10">
        <v>141.4</v>
      </c>
      <c r="O51" s="10">
        <v>7.6</v>
      </c>
      <c r="P51" s="10">
        <v>0</v>
      </c>
      <c r="Q51" s="10">
        <f t="shared" si="2"/>
        <v>847.2</v>
      </c>
      <c r="R51" s="11">
        <v>11200</v>
      </c>
      <c r="S51" s="17">
        <f t="shared" si="3"/>
        <v>4567442</v>
      </c>
      <c r="T51" s="10">
        <v>408.1</v>
      </c>
      <c r="U51" s="25"/>
      <c r="V51" s="46">
        <f t="shared" si="4"/>
        <v>408.1</v>
      </c>
      <c r="W51" s="25">
        <v>4</v>
      </c>
      <c r="X51" s="25">
        <v>0</v>
      </c>
      <c r="Y51" s="10">
        <f t="shared" si="5"/>
        <v>412.1</v>
      </c>
      <c r="Z51" s="10">
        <f t="shared" si="6"/>
        <v>183.8</v>
      </c>
      <c r="AA51" s="25">
        <v>58.2</v>
      </c>
      <c r="AB51" s="25">
        <f t="shared" si="7"/>
        <v>0.4</v>
      </c>
      <c r="AC51" s="25">
        <f t="shared" si="8"/>
        <v>141.4</v>
      </c>
      <c r="AD51" s="25">
        <f t="shared" si="9"/>
        <v>7.6</v>
      </c>
      <c r="AE51" s="25">
        <v>0</v>
      </c>
      <c r="AF51" s="10">
        <f t="shared" si="10"/>
        <v>803.5</v>
      </c>
      <c r="AG51" s="11">
        <f t="shared" si="11"/>
        <v>11200</v>
      </c>
      <c r="AH51" s="17">
        <f t="shared" si="12"/>
        <v>4522853</v>
      </c>
      <c r="AI51" s="11">
        <f t="shared" si="13"/>
        <v>-44589</v>
      </c>
      <c r="AJ51" s="78"/>
      <c r="AK51" s="69">
        <v>235</v>
      </c>
      <c r="AL51" s="70">
        <f t="shared" si="14"/>
        <v>0</v>
      </c>
      <c r="AM51" s="1" t="b">
        <f t="shared" si="15"/>
        <v>0</v>
      </c>
      <c r="AN51" s="71">
        <f t="shared" si="16"/>
        <v>0</v>
      </c>
      <c r="AO51" s="72">
        <f t="shared" si="17"/>
        <v>0</v>
      </c>
      <c r="AP51" s="73">
        <f t="shared" si="18"/>
        <v>0</v>
      </c>
      <c r="AQ51" s="1" t="b">
        <f t="shared" si="19"/>
        <v>1</v>
      </c>
      <c r="AR51" s="1">
        <f t="shared" si="20"/>
        <v>138.72380000000001</v>
      </c>
      <c r="AS51" s="72">
        <f t="shared" si="21"/>
        <v>0.4461</v>
      </c>
      <c r="AT51" s="73">
        <f t="shared" si="22"/>
        <v>183.8</v>
      </c>
      <c r="AU51" s="74">
        <f t="shared" si="23"/>
        <v>0</v>
      </c>
      <c r="AV51" s="75">
        <f t="shared" si="24"/>
        <v>183.8</v>
      </c>
      <c r="AW51" s="78"/>
      <c r="AX51" s="33">
        <v>235</v>
      </c>
      <c r="AY51" s="34" t="s">
        <v>48</v>
      </c>
      <c r="AZ51" s="34" t="s">
        <v>50</v>
      </c>
      <c r="BA51" s="43" t="s">
        <v>447</v>
      </c>
      <c r="BB51" s="44">
        <v>0</v>
      </c>
      <c r="BC51" s="43" t="str">
        <f t="shared" si="28"/>
        <v>NO</v>
      </c>
      <c r="BD51" s="45">
        <f t="shared" si="25"/>
        <v>-28.4</v>
      </c>
      <c r="BE51" s="43" t="str">
        <f t="shared" si="26"/>
        <v>YES</v>
      </c>
      <c r="BF51" s="43" t="str">
        <f t="shared" si="27"/>
        <v>NO</v>
      </c>
    </row>
    <row r="52" spans="1:58" x14ac:dyDescent="0.35">
      <c r="A52" s="9">
        <v>237</v>
      </c>
      <c r="B52" s="1" t="s">
        <v>371</v>
      </c>
      <c r="C52" s="1" t="s">
        <v>372</v>
      </c>
      <c r="D52" s="26">
        <v>424.5</v>
      </c>
      <c r="E52" s="32">
        <v>425.5</v>
      </c>
      <c r="F52" s="10">
        <v>425.5</v>
      </c>
      <c r="G52" s="10">
        <v>10</v>
      </c>
      <c r="H52" s="10">
        <v>1</v>
      </c>
      <c r="I52" s="10">
        <f t="shared" si="1"/>
        <v>436.5</v>
      </c>
      <c r="J52" s="10">
        <v>190.8</v>
      </c>
      <c r="K52" s="11">
        <v>209897</v>
      </c>
      <c r="L52" s="10">
        <v>39</v>
      </c>
      <c r="M52" s="10">
        <v>0.2</v>
      </c>
      <c r="N52" s="10">
        <v>88.7</v>
      </c>
      <c r="O52" s="10">
        <v>12.3</v>
      </c>
      <c r="P52" s="10">
        <v>0</v>
      </c>
      <c r="Q52" s="10">
        <f t="shared" si="2"/>
        <v>767.5</v>
      </c>
      <c r="R52" s="11">
        <v>0</v>
      </c>
      <c r="S52" s="17">
        <f t="shared" si="3"/>
        <v>4127615</v>
      </c>
      <c r="T52" s="10">
        <v>409.2</v>
      </c>
      <c r="U52" s="25"/>
      <c r="V52" s="46">
        <f t="shared" si="4"/>
        <v>409.2</v>
      </c>
      <c r="W52" s="25">
        <v>10</v>
      </c>
      <c r="X52" s="25">
        <v>1</v>
      </c>
      <c r="Y52" s="10">
        <f t="shared" si="5"/>
        <v>420.2</v>
      </c>
      <c r="Z52" s="10">
        <f t="shared" si="6"/>
        <v>186.4</v>
      </c>
      <c r="AA52" s="25">
        <v>39</v>
      </c>
      <c r="AB52" s="25">
        <f t="shared" si="7"/>
        <v>0.2</v>
      </c>
      <c r="AC52" s="25">
        <f t="shared" si="8"/>
        <v>88.7</v>
      </c>
      <c r="AD52" s="25">
        <f t="shared" si="9"/>
        <v>12.3</v>
      </c>
      <c r="AE52" s="25">
        <v>0</v>
      </c>
      <c r="AF52" s="10">
        <f t="shared" si="10"/>
        <v>746.8</v>
      </c>
      <c r="AG52" s="11">
        <f t="shared" si="11"/>
        <v>0</v>
      </c>
      <c r="AH52" s="17">
        <f t="shared" si="12"/>
        <v>4193282</v>
      </c>
      <c r="AI52" s="11">
        <f t="shared" si="13"/>
        <v>65667</v>
      </c>
      <c r="AJ52" s="78"/>
      <c r="AK52" s="69">
        <v>237</v>
      </c>
      <c r="AL52" s="70">
        <f t="shared" si="14"/>
        <v>0</v>
      </c>
      <c r="AM52" s="1" t="b">
        <f t="shared" si="15"/>
        <v>0</v>
      </c>
      <c r="AN52" s="71">
        <f t="shared" si="16"/>
        <v>0</v>
      </c>
      <c r="AO52" s="72">
        <f t="shared" si="17"/>
        <v>0</v>
      </c>
      <c r="AP52" s="73">
        <f t="shared" si="18"/>
        <v>0</v>
      </c>
      <c r="AQ52" s="1" t="b">
        <f t="shared" si="19"/>
        <v>1</v>
      </c>
      <c r="AR52" s="1">
        <f t="shared" si="20"/>
        <v>147.51</v>
      </c>
      <c r="AS52" s="72">
        <f t="shared" si="21"/>
        <v>0.44368800000000003</v>
      </c>
      <c r="AT52" s="73">
        <f t="shared" si="22"/>
        <v>186.4</v>
      </c>
      <c r="AU52" s="74">
        <f t="shared" si="23"/>
        <v>0</v>
      </c>
      <c r="AV52" s="75">
        <f t="shared" si="24"/>
        <v>186.4</v>
      </c>
      <c r="AW52" s="78"/>
      <c r="AX52" s="33">
        <v>237</v>
      </c>
      <c r="AY52" s="34" t="s">
        <v>371</v>
      </c>
      <c r="AZ52" s="34" t="s">
        <v>372</v>
      </c>
      <c r="BA52" s="43" t="s">
        <v>447</v>
      </c>
      <c r="BB52" s="44">
        <v>0</v>
      </c>
      <c r="BC52" s="43" t="str">
        <f t="shared" si="28"/>
        <v>NO</v>
      </c>
      <c r="BD52" s="45">
        <f t="shared" si="25"/>
        <v>-16.3</v>
      </c>
      <c r="BE52" s="43" t="str">
        <f t="shared" si="26"/>
        <v>YES</v>
      </c>
      <c r="BF52" s="43" t="str">
        <f t="shared" si="27"/>
        <v>NO</v>
      </c>
    </row>
    <row r="53" spans="1:58" x14ac:dyDescent="0.35">
      <c r="A53" s="9">
        <v>239</v>
      </c>
      <c r="B53" s="1" t="s">
        <v>293</v>
      </c>
      <c r="C53" s="1" t="s">
        <v>294</v>
      </c>
      <c r="D53" s="26">
        <v>620.4</v>
      </c>
      <c r="E53" s="32">
        <v>617.1</v>
      </c>
      <c r="F53" s="10">
        <v>618.79999999999995</v>
      </c>
      <c r="G53" s="10">
        <v>0</v>
      </c>
      <c r="H53" s="10">
        <v>0</v>
      </c>
      <c r="I53" s="10">
        <f t="shared" si="1"/>
        <v>618.79999999999995</v>
      </c>
      <c r="J53" s="10">
        <v>232.6</v>
      </c>
      <c r="K53" s="11">
        <v>248040</v>
      </c>
      <c r="L53" s="10">
        <v>46.1</v>
      </c>
      <c r="M53" s="10">
        <v>0</v>
      </c>
      <c r="N53" s="10">
        <v>120.3</v>
      </c>
      <c r="O53" s="10">
        <v>10.4</v>
      </c>
      <c r="P53" s="10">
        <v>0</v>
      </c>
      <c r="Q53" s="10">
        <f t="shared" si="2"/>
        <v>1028.2</v>
      </c>
      <c r="R53" s="11">
        <v>0</v>
      </c>
      <c r="S53" s="17">
        <f t="shared" si="3"/>
        <v>5529660</v>
      </c>
      <c r="T53" s="10">
        <v>595.5</v>
      </c>
      <c r="U53" s="25"/>
      <c r="V53" s="46">
        <f t="shared" si="4"/>
        <v>595.5</v>
      </c>
      <c r="W53" s="25">
        <v>0</v>
      </c>
      <c r="X53" s="25">
        <v>0</v>
      </c>
      <c r="Y53" s="10">
        <f t="shared" si="5"/>
        <v>595.5</v>
      </c>
      <c r="Z53" s="10">
        <f t="shared" si="6"/>
        <v>228.5</v>
      </c>
      <c r="AA53" s="25">
        <v>46.1</v>
      </c>
      <c r="AB53" s="25">
        <f t="shared" si="7"/>
        <v>0</v>
      </c>
      <c r="AC53" s="25">
        <f t="shared" si="8"/>
        <v>120.3</v>
      </c>
      <c r="AD53" s="25">
        <f t="shared" si="9"/>
        <v>10.4</v>
      </c>
      <c r="AE53" s="25">
        <v>0</v>
      </c>
      <c r="AF53" s="10">
        <f t="shared" si="10"/>
        <v>1000.8</v>
      </c>
      <c r="AG53" s="11">
        <f t="shared" si="11"/>
        <v>0</v>
      </c>
      <c r="AH53" s="17">
        <f t="shared" si="12"/>
        <v>5619492</v>
      </c>
      <c r="AI53" s="11">
        <f t="shared" si="13"/>
        <v>89832</v>
      </c>
      <c r="AJ53" s="78"/>
      <c r="AK53" s="69">
        <v>239</v>
      </c>
      <c r="AL53" s="70">
        <f t="shared" si="14"/>
        <v>0</v>
      </c>
      <c r="AM53" s="1" t="b">
        <f t="shared" si="15"/>
        <v>0</v>
      </c>
      <c r="AN53" s="71">
        <f t="shared" si="16"/>
        <v>0</v>
      </c>
      <c r="AO53" s="72">
        <f t="shared" si="17"/>
        <v>0</v>
      </c>
      <c r="AP53" s="73">
        <f t="shared" si="18"/>
        <v>0</v>
      </c>
      <c r="AQ53" s="1" t="b">
        <f t="shared" si="19"/>
        <v>1</v>
      </c>
      <c r="AR53" s="1">
        <f t="shared" si="20"/>
        <v>365.68130000000002</v>
      </c>
      <c r="AS53" s="72">
        <f t="shared" si="21"/>
        <v>0.38379099999999999</v>
      </c>
      <c r="AT53" s="73">
        <f t="shared" si="22"/>
        <v>228.5</v>
      </c>
      <c r="AU53" s="74">
        <f t="shared" si="23"/>
        <v>0</v>
      </c>
      <c r="AV53" s="75">
        <f t="shared" si="24"/>
        <v>228.5</v>
      </c>
      <c r="AW53" s="78"/>
      <c r="AX53" s="33">
        <v>239</v>
      </c>
      <c r="AY53" s="34" t="s">
        <v>293</v>
      </c>
      <c r="AZ53" s="34" t="s">
        <v>294</v>
      </c>
      <c r="BA53" s="43" t="s">
        <v>447</v>
      </c>
      <c r="BB53" s="44">
        <v>0</v>
      </c>
      <c r="BC53" s="43" t="str">
        <f t="shared" si="28"/>
        <v>NO</v>
      </c>
      <c r="BD53" s="45">
        <f t="shared" si="25"/>
        <v>-21.6</v>
      </c>
      <c r="BE53" s="43" t="str">
        <f t="shared" si="26"/>
        <v>YES</v>
      </c>
      <c r="BF53" s="43" t="str">
        <f t="shared" si="27"/>
        <v>NO</v>
      </c>
    </row>
    <row r="54" spans="1:58" x14ac:dyDescent="0.35">
      <c r="A54" s="9">
        <v>240</v>
      </c>
      <c r="B54" s="1" t="s">
        <v>293</v>
      </c>
      <c r="C54" s="1" t="s">
        <v>295</v>
      </c>
      <c r="D54" s="26">
        <v>559</v>
      </c>
      <c r="E54" s="32">
        <v>567</v>
      </c>
      <c r="F54" s="10">
        <v>567</v>
      </c>
      <c r="G54" s="10">
        <v>18.5</v>
      </c>
      <c r="H54" s="10">
        <v>0</v>
      </c>
      <c r="I54" s="10">
        <f t="shared" si="1"/>
        <v>585.5</v>
      </c>
      <c r="J54" s="10">
        <v>226.7</v>
      </c>
      <c r="K54" s="11">
        <v>222345</v>
      </c>
      <c r="L54" s="10">
        <v>41.3</v>
      </c>
      <c r="M54" s="10">
        <v>0.2</v>
      </c>
      <c r="N54" s="10">
        <v>111.8</v>
      </c>
      <c r="O54" s="10">
        <v>13.9</v>
      </c>
      <c r="P54" s="10">
        <v>0</v>
      </c>
      <c r="Q54" s="10">
        <f t="shared" si="2"/>
        <v>979.4</v>
      </c>
      <c r="R54" s="11">
        <v>0</v>
      </c>
      <c r="S54" s="17">
        <f t="shared" si="3"/>
        <v>5267213</v>
      </c>
      <c r="T54" s="10">
        <v>555.20000000000005</v>
      </c>
      <c r="U54" s="25"/>
      <c r="V54" s="46">
        <f t="shared" si="4"/>
        <v>555.20000000000005</v>
      </c>
      <c r="W54" s="25">
        <v>18.5</v>
      </c>
      <c r="X54" s="25">
        <v>0</v>
      </c>
      <c r="Y54" s="10">
        <f t="shared" si="5"/>
        <v>573.70000000000005</v>
      </c>
      <c r="Z54" s="10">
        <f t="shared" si="6"/>
        <v>224.4</v>
      </c>
      <c r="AA54" s="25">
        <v>41.3</v>
      </c>
      <c r="AB54" s="25">
        <f t="shared" si="7"/>
        <v>0.2</v>
      </c>
      <c r="AC54" s="25">
        <f t="shared" si="8"/>
        <v>111.8</v>
      </c>
      <c r="AD54" s="25">
        <f t="shared" si="9"/>
        <v>13.9</v>
      </c>
      <c r="AE54" s="25">
        <v>0</v>
      </c>
      <c r="AF54" s="10">
        <f t="shared" si="10"/>
        <v>965.3</v>
      </c>
      <c r="AG54" s="11">
        <f t="shared" si="11"/>
        <v>0</v>
      </c>
      <c r="AH54" s="17">
        <f t="shared" si="12"/>
        <v>5420160</v>
      </c>
      <c r="AI54" s="11">
        <f t="shared" si="13"/>
        <v>152947</v>
      </c>
      <c r="AJ54" s="78"/>
      <c r="AK54" s="69">
        <v>240</v>
      </c>
      <c r="AL54" s="70">
        <f t="shared" si="14"/>
        <v>0</v>
      </c>
      <c r="AM54" s="1" t="b">
        <f t="shared" si="15"/>
        <v>0</v>
      </c>
      <c r="AN54" s="71">
        <f t="shared" si="16"/>
        <v>0</v>
      </c>
      <c r="AO54" s="72">
        <f t="shared" si="17"/>
        <v>0</v>
      </c>
      <c r="AP54" s="73">
        <f t="shared" si="18"/>
        <v>0</v>
      </c>
      <c r="AQ54" s="1" t="b">
        <f t="shared" si="19"/>
        <v>1</v>
      </c>
      <c r="AR54" s="1">
        <f t="shared" si="20"/>
        <v>338.7038</v>
      </c>
      <c r="AS54" s="72">
        <f t="shared" si="21"/>
        <v>0.39119700000000002</v>
      </c>
      <c r="AT54" s="73">
        <f t="shared" si="22"/>
        <v>224.4</v>
      </c>
      <c r="AU54" s="74">
        <f t="shared" si="23"/>
        <v>0</v>
      </c>
      <c r="AV54" s="75">
        <f t="shared" si="24"/>
        <v>224.4</v>
      </c>
      <c r="AW54" s="78"/>
      <c r="AX54" s="33">
        <v>240</v>
      </c>
      <c r="AY54" s="34" t="s">
        <v>293</v>
      </c>
      <c r="AZ54" s="34" t="s">
        <v>295</v>
      </c>
      <c r="BA54" s="43" t="s">
        <v>447</v>
      </c>
      <c r="BB54" s="44">
        <v>1</v>
      </c>
      <c r="BC54" s="43" t="str">
        <f t="shared" si="28"/>
        <v>YES</v>
      </c>
      <c r="BD54" s="45">
        <f t="shared" si="25"/>
        <v>-11.8</v>
      </c>
      <c r="BE54" s="43" t="str">
        <f t="shared" si="26"/>
        <v>YES</v>
      </c>
      <c r="BF54" s="43" t="str">
        <f t="shared" si="27"/>
        <v>NO</v>
      </c>
    </row>
    <row r="55" spans="1:58" x14ac:dyDescent="0.35">
      <c r="A55" s="9">
        <v>241</v>
      </c>
      <c r="B55" s="1" t="s">
        <v>399</v>
      </c>
      <c r="C55" s="1" t="s">
        <v>400</v>
      </c>
      <c r="D55" s="26">
        <v>183</v>
      </c>
      <c r="E55" s="32">
        <v>167.1</v>
      </c>
      <c r="F55" s="10">
        <v>175.1</v>
      </c>
      <c r="G55" s="10">
        <v>0</v>
      </c>
      <c r="H55" s="10">
        <v>0</v>
      </c>
      <c r="I55" s="10">
        <f t="shared" si="1"/>
        <v>175.1</v>
      </c>
      <c r="J55" s="10">
        <v>142.80000000000001</v>
      </c>
      <c r="K55" s="11">
        <v>110398</v>
      </c>
      <c r="L55" s="10">
        <v>20.5</v>
      </c>
      <c r="M55" s="10">
        <v>0.7</v>
      </c>
      <c r="N55" s="10">
        <v>20.8</v>
      </c>
      <c r="O55" s="10">
        <v>1.7</v>
      </c>
      <c r="P55" s="10">
        <v>0</v>
      </c>
      <c r="Q55" s="10">
        <f t="shared" si="2"/>
        <v>361.6</v>
      </c>
      <c r="R55" s="11">
        <v>0</v>
      </c>
      <c r="S55" s="17">
        <f t="shared" si="3"/>
        <v>1944685</v>
      </c>
      <c r="T55" s="10">
        <v>148</v>
      </c>
      <c r="U55" s="25"/>
      <c r="V55" s="46">
        <f t="shared" si="4"/>
        <v>148</v>
      </c>
      <c r="W55" s="25">
        <v>0</v>
      </c>
      <c r="X55" s="25">
        <v>0</v>
      </c>
      <c r="Y55" s="10">
        <f t="shared" si="5"/>
        <v>148</v>
      </c>
      <c r="Z55" s="10">
        <f t="shared" si="6"/>
        <v>131.30000000000001</v>
      </c>
      <c r="AA55" s="25">
        <v>20.5</v>
      </c>
      <c r="AB55" s="25">
        <f t="shared" si="7"/>
        <v>0.7</v>
      </c>
      <c r="AC55" s="25">
        <f t="shared" si="8"/>
        <v>20.8</v>
      </c>
      <c r="AD55" s="25">
        <f t="shared" si="9"/>
        <v>1.7</v>
      </c>
      <c r="AE55" s="25">
        <v>0</v>
      </c>
      <c r="AF55" s="10">
        <f t="shared" si="10"/>
        <v>323</v>
      </c>
      <c r="AG55" s="11">
        <f t="shared" si="11"/>
        <v>0</v>
      </c>
      <c r="AH55" s="17">
        <f t="shared" si="12"/>
        <v>1813645</v>
      </c>
      <c r="AI55" s="11">
        <f t="shared" si="13"/>
        <v>-131040</v>
      </c>
      <c r="AJ55" s="78"/>
      <c r="AK55" s="69">
        <v>241</v>
      </c>
      <c r="AL55" s="70">
        <f t="shared" si="14"/>
        <v>0</v>
      </c>
      <c r="AM55" s="1" t="b">
        <f t="shared" si="15"/>
        <v>1</v>
      </c>
      <c r="AN55" s="71">
        <f t="shared" si="16"/>
        <v>463.44</v>
      </c>
      <c r="AO55" s="72">
        <f t="shared" si="17"/>
        <v>0.887096</v>
      </c>
      <c r="AP55" s="73">
        <f t="shared" si="18"/>
        <v>131.30000000000001</v>
      </c>
      <c r="AQ55" s="1" t="b">
        <f t="shared" si="19"/>
        <v>0</v>
      </c>
      <c r="AR55" s="1">
        <f t="shared" si="20"/>
        <v>0</v>
      </c>
      <c r="AS55" s="72">
        <f t="shared" si="21"/>
        <v>0</v>
      </c>
      <c r="AT55" s="73">
        <f t="shared" si="22"/>
        <v>0</v>
      </c>
      <c r="AU55" s="74">
        <f t="shared" si="23"/>
        <v>0</v>
      </c>
      <c r="AV55" s="75">
        <f t="shared" si="24"/>
        <v>131.30000000000001</v>
      </c>
      <c r="AW55" s="78"/>
      <c r="AX55" s="33">
        <v>241</v>
      </c>
      <c r="AY55" s="34" t="s">
        <v>399</v>
      </c>
      <c r="AZ55" s="34" t="s">
        <v>400</v>
      </c>
      <c r="BA55" s="43" t="s">
        <v>447</v>
      </c>
      <c r="BB55" s="44">
        <v>0</v>
      </c>
      <c r="BC55" s="43" t="str">
        <f t="shared" si="28"/>
        <v>NO</v>
      </c>
      <c r="BD55" s="45">
        <f t="shared" si="25"/>
        <v>-19.100000000000001</v>
      </c>
      <c r="BE55" s="43" t="str">
        <f t="shared" si="26"/>
        <v>YES</v>
      </c>
      <c r="BF55" s="43" t="str">
        <f t="shared" si="27"/>
        <v>NO</v>
      </c>
    </row>
    <row r="56" spans="1:58" x14ac:dyDescent="0.35">
      <c r="A56" s="9">
        <v>242</v>
      </c>
      <c r="B56" s="1" t="s">
        <v>399</v>
      </c>
      <c r="C56" s="1" t="s">
        <v>401</v>
      </c>
      <c r="D56" s="26">
        <v>105.5</v>
      </c>
      <c r="E56" s="32">
        <v>116.5</v>
      </c>
      <c r="F56" s="10">
        <v>116.5</v>
      </c>
      <c r="G56" s="10">
        <v>0</v>
      </c>
      <c r="H56" s="10">
        <v>0</v>
      </c>
      <c r="I56" s="10">
        <f t="shared" si="1"/>
        <v>116.5</v>
      </c>
      <c r="J56" s="10">
        <v>113.1</v>
      </c>
      <c r="K56" s="11">
        <v>61913</v>
      </c>
      <c r="L56" s="10">
        <v>11.5</v>
      </c>
      <c r="M56" s="10">
        <v>1.7</v>
      </c>
      <c r="N56" s="10">
        <v>11.1</v>
      </c>
      <c r="O56" s="10">
        <v>0</v>
      </c>
      <c r="P56" s="10">
        <v>0</v>
      </c>
      <c r="Q56" s="10">
        <f t="shared" si="2"/>
        <v>253.9</v>
      </c>
      <c r="R56" s="11">
        <v>0</v>
      </c>
      <c r="S56" s="17">
        <f t="shared" si="3"/>
        <v>1365474</v>
      </c>
      <c r="T56" s="10">
        <v>108.5</v>
      </c>
      <c r="U56" s="25"/>
      <c r="V56" s="46">
        <f t="shared" si="4"/>
        <v>108.5</v>
      </c>
      <c r="W56" s="25">
        <v>0</v>
      </c>
      <c r="X56" s="25">
        <v>0</v>
      </c>
      <c r="Y56" s="10">
        <f t="shared" si="5"/>
        <v>108.5</v>
      </c>
      <c r="Z56" s="10">
        <f t="shared" si="6"/>
        <v>107.6</v>
      </c>
      <c r="AA56" s="25">
        <v>11.5</v>
      </c>
      <c r="AB56" s="25">
        <f t="shared" si="7"/>
        <v>1.7</v>
      </c>
      <c r="AC56" s="25">
        <f t="shared" si="8"/>
        <v>11.1</v>
      </c>
      <c r="AD56" s="25">
        <f t="shared" si="9"/>
        <v>0</v>
      </c>
      <c r="AE56" s="25">
        <v>0</v>
      </c>
      <c r="AF56" s="10">
        <f t="shared" si="10"/>
        <v>240.4</v>
      </c>
      <c r="AG56" s="11">
        <f t="shared" si="11"/>
        <v>0</v>
      </c>
      <c r="AH56" s="17">
        <f t="shared" si="12"/>
        <v>1349846</v>
      </c>
      <c r="AI56" s="11">
        <f t="shared" si="13"/>
        <v>-15628</v>
      </c>
      <c r="AJ56" s="78"/>
      <c r="AK56" s="69">
        <v>242</v>
      </c>
      <c r="AL56" s="70">
        <f t="shared" si="14"/>
        <v>0</v>
      </c>
      <c r="AM56" s="1" t="b">
        <f t="shared" si="15"/>
        <v>1</v>
      </c>
      <c r="AN56" s="71">
        <f t="shared" si="16"/>
        <v>82.067999999999998</v>
      </c>
      <c r="AO56" s="72">
        <f t="shared" si="17"/>
        <v>0.99180000000000001</v>
      </c>
      <c r="AP56" s="73">
        <f t="shared" si="18"/>
        <v>107.6</v>
      </c>
      <c r="AQ56" s="1" t="b">
        <f t="shared" si="19"/>
        <v>0</v>
      </c>
      <c r="AR56" s="1">
        <f t="shared" si="20"/>
        <v>0</v>
      </c>
      <c r="AS56" s="72">
        <f t="shared" si="21"/>
        <v>0</v>
      </c>
      <c r="AT56" s="73">
        <f t="shared" si="22"/>
        <v>0</v>
      </c>
      <c r="AU56" s="74">
        <f t="shared" si="23"/>
        <v>0</v>
      </c>
      <c r="AV56" s="75">
        <f t="shared" si="24"/>
        <v>107.6</v>
      </c>
      <c r="AW56" s="78"/>
      <c r="AX56" s="33">
        <v>242</v>
      </c>
      <c r="AY56" s="34" t="s">
        <v>399</v>
      </c>
      <c r="AZ56" s="34" t="s">
        <v>401</v>
      </c>
      <c r="BA56" s="43" t="s">
        <v>447</v>
      </c>
      <c r="BB56" s="44">
        <v>0</v>
      </c>
      <c r="BC56" s="43" t="str">
        <f t="shared" si="28"/>
        <v>NO</v>
      </c>
      <c r="BD56" s="45">
        <f t="shared" si="25"/>
        <v>-8</v>
      </c>
      <c r="BE56" s="43" t="str">
        <f t="shared" si="26"/>
        <v>YES</v>
      </c>
      <c r="BF56" s="43" t="str">
        <f t="shared" si="27"/>
        <v>NO</v>
      </c>
    </row>
    <row r="57" spans="1:58" x14ac:dyDescent="0.35">
      <c r="A57" s="9">
        <v>243</v>
      </c>
      <c r="B57" s="1" t="s">
        <v>84</v>
      </c>
      <c r="C57" s="1" t="s">
        <v>85</v>
      </c>
      <c r="D57" s="26">
        <v>442.2</v>
      </c>
      <c r="E57" s="32">
        <v>435.5</v>
      </c>
      <c r="F57" s="10">
        <v>478.5</v>
      </c>
      <c r="G57" s="10">
        <v>3</v>
      </c>
      <c r="H57" s="10">
        <v>0</v>
      </c>
      <c r="I57" s="10">
        <f t="shared" si="1"/>
        <v>481.5</v>
      </c>
      <c r="J57" s="10">
        <v>203.4</v>
      </c>
      <c r="K57" s="11">
        <v>150283</v>
      </c>
      <c r="L57" s="10">
        <v>27.9</v>
      </c>
      <c r="M57" s="10">
        <v>0</v>
      </c>
      <c r="N57" s="10">
        <v>87.4</v>
      </c>
      <c r="O57" s="10">
        <v>8.3000000000000007</v>
      </c>
      <c r="P57" s="10">
        <v>0</v>
      </c>
      <c r="Q57" s="10">
        <f t="shared" si="2"/>
        <v>808.5</v>
      </c>
      <c r="R57" s="11">
        <v>0</v>
      </c>
      <c r="S57" s="17">
        <f t="shared" si="3"/>
        <v>4348113</v>
      </c>
      <c r="T57" s="10">
        <v>478.5</v>
      </c>
      <c r="U57" s="25"/>
      <c r="V57" s="46">
        <f t="shared" si="4"/>
        <v>478.5</v>
      </c>
      <c r="W57" s="25">
        <v>3</v>
      </c>
      <c r="X57" s="25">
        <v>0</v>
      </c>
      <c r="Y57" s="10">
        <f t="shared" si="5"/>
        <v>481.5</v>
      </c>
      <c r="Z57" s="10">
        <f t="shared" si="6"/>
        <v>203.4</v>
      </c>
      <c r="AA57" s="25">
        <v>27.9</v>
      </c>
      <c r="AB57" s="25">
        <f t="shared" si="7"/>
        <v>0</v>
      </c>
      <c r="AC57" s="25">
        <f t="shared" si="8"/>
        <v>87.4</v>
      </c>
      <c r="AD57" s="25">
        <f t="shared" si="9"/>
        <v>8.3000000000000007</v>
      </c>
      <c r="AE57" s="25">
        <v>0</v>
      </c>
      <c r="AF57" s="10">
        <f t="shared" si="10"/>
        <v>808.5</v>
      </c>
      <c r="AG57" s="11">
        <f t="shared" si="11"/>
        <v>0</v>
      </c>
      <c r="AH57" s="17">
        <f t="shared" si="12"/>
        <v>4539728</v>
      </c>
      <c r="AI57" s="11">
        <f t="shared" si="13"/>
        <v>191615</v>
      </c>
      <c r="AJ57" s="78"/>
      <c r="AK57" s="69">
        <v>243</v>
      </c>
      <c r="AL57" s="70">
        <f t="shared" si="14"/>
        <v>0</v>
      </c>
      <c r="AM57" s="1" t="b">
        <f t="shared" si="15"/>
        <v>0</v>
      </c>
      <c r="AN57" s="71">
        <f t="shared" si="16"/>
        <v>0</v>
      </c>
      <c r="AO57" s="72">
        <f t="shared" si="17"/>
        <v>0</v>
      </c>
      <c r="AP57" s="73">
        <f t="shared" si="18"/>
        <v>0</v>
      </c>
      <c r="AQ57" s="1" t="b">
        <f t="shared" si="19"/>
        <v>1</v>
      </c>
      <c r="AR57" s="1">
        <f t="shared" si="20"/>
        <v>224.6063</v>
      </c>
      <c r="AS57" s="72">
        <f t="shared" si="21"/>
        <v>0.42252200000000001</v>
      </c>
      <c r="AT57" s="73">
        <f t="shared" si="22"/>
        <v>203.4</v>
      </c>
      <c r="AU57" s="74">
        <f t="shared" si="23"/>
        <v>0</v>
      </c>
      <c r="AV57" s="75">
        <f t="shared" si="24"/>
        <v>203.4</v>
      </c>
      <c r="AW57" s="78"/>
      <c r="AX57" s="33">
        <v>243</v>
      </c>
      <c r="AY57" s="34" t="s">
        <v>84</v>
      </c>
      <c r="AZ57" s="34" t="s">
        <v>85</v>
      </c>
      <c r="BA57" s="43" t="s">
        <v>447</v>
      </c>
      <c r="BB57" s="44">
        <v>0</v>
      </c>
      <c r="BC57" s="43" t="str">
        <f t="shared" si="28"/>
        <v>NO</v>
      </c>
      <c r="BD57" s="45">
        <f t="shared" si="25"/>
        <v>43</v>
      </c>
      <c r="BE57" s="43" t="str">
        <f t="shared" si="26"/>
        <v>NO</v>
      </c>
      <c r="BF57" s="43" t="str">
        <f t="shared" si="27"/>
        <v>NO</v>
      </c>
    </row>
    <row r="58" spans="1:58" x14ac:dyDescent="0.35">
      <c r="A58" s="9">
        <v>244</v>
      </c>
      <c r="B58" s="1" t="s">
        <v>84</v>
      </c>
      <c r="C58" s="1" t="s">
        <v>86</v>
      </c>
      <c r="D58" s="26">
        <v>792</v>
      </c>
      <c r="E58" s="32">
        <v>778.5</v>
      </c>
      <c r="F58" s="10">
        <v>785.3</v>
      </c>
      <c r="G58" s="10">
        <v>10.5</v>
      </c>
      <c r="H58" s="10">
        <v>0</v>
      </c>
      <c r="I58" s="10">
        <f t="shared" si="1"/>
        <v>795.8</v>
      </c>
      <c r="J58" s="10">
        <v>251.3</v>
      </c>
      <c r="K58" s="11">
        <v>256264</v>
      </c>
      <c r="L58" s="10">
        <v>47.7</v>
      </c>
      <c r="M58" s="10">
        <v>1.3</v>
      </c>
      <c r="N58" s="10">
        <v>146.1</v>
      </c>
      <c r="O58" s="10">
        <v>22.3</v>
      </c>
      <c r="P58" s="10">
        <v>0</v>
      </c>
      <c r="Q58" s="10">
        <f t="shared" si="2"/>
        <v>1264.5</v>
      </c>
      <c r="R58" s="11">
        <v>0</v>
      </c>
      <c r="S58" s="17">
        <f t="shared" si="3"/>
        <v>6800481</v>
      </c>
      <c r="T58" s="10">
        <v>758.4</v>
      </c>
      <c r="U58" s="25"/>
      <c r="V58" s="46">
        <f t="shared" si="4"/>
        <v>776.3</v>
      </c>
      <c r="W58" s="25">
        <v>10.5</v>
      </c>
      <c r="X58" s="25">
        <v>0</v>
      </c>
      <c r="Y58" s="10">
        <f t="shared" si="5"/>
        <v>786.8</v>
      </c>
      <c r="Z58" s="10">
        <f t="shared" si="6"/>
        <v>250.8</v>
      </c>
      <c r="AA58" s="25">
        <v>47.7</v>
      </c>
      <c r="AB58" s="25">
        <f t="shared" si="7"/>
        <v>1.3</v>
      </c>
      <c r="AC58" s="25">
        <f t="shared" si="8"/>
        <v>146.1</v>
      </c>
      <c r="AD58" s="25">
        <f t="shared" si="9"/>
        <v>22.3</v>
      </c>
      <c r="AE58" s="25">
        <v>0</v>
      </c>
      <c r="AF58" s="10">
        <f t="shared" si="10"/>
        <v>1255</v>
      </c>
      <c r="AG58" s="11">
        <f t="shared" si="11"/>
        <v>0</v>
      </c>
      <c r="AH58" s="17">
        <f t="shared" si="12"/>
        <v>7046825</v>
      </c>
      <c r="AI58" s="11">
        <f t="shared" si="13"/>
        <v>246344</v>
      </c>
      <c r="AJ58" s="78"/>
      <c r="AK58" s="69">
        <v>244</v>
      </c>
      <c r="AL58" s="70">
        <f t="shared" si="14"/>
        <v>0</v>
      </c>
      <c r="AM58" s="1" t="b">
        <f t="shared" si="15"/>
        <v>0</v>
      </c>
      <c r="AN58" s="71">
        <f t="shared" si="16"/>
        <v>0</v>
      </c>
      <c r="AO58" s="72">
        <f t="shared" si="17"/>
        <v>0</v>
      </c>
      <c r="AP58" s="73">
        <f t="shared" si="18"/>
        <v>0</v>
      </c>
      <c r="AQ58" s="1" t="b">
        <f t="shared" si="19"/>
        <v>1</v>
      </c>
      <c r="AR58" s="1">
        <f t="shared" si="20"/>
        <v>602.41499999999996</v>
      </c>
      <c r="AS58" s="72">
        <f t="shared" si="21"/>
        <v>0.318797</v>
      </c>
      <c r="AT58" s="73">
        <f t="shared" si="22"/>
        <v>250.8</v>
      </c>
      <c r="AU58" s="74">
        <f t="shared" si="23"/>
        <v>0</v>
      </c>
      <c r="AV58" s="75">
        <f t="shared" si="24"/>
        <v>250.8</v>
      </c>
      <c r="AW58" s="78"/>
      <c r="AX58" s="33">
        <v>244</v>
      </c>
      <c r="AY58" s="34" t="s">
        <v>84</v>
      </c>
      <c r="AZ58" s="34" t="s">
        <v>86</v>
      </c>
      <c r="BA58" s="43" t="s">
        <v>448</v>
      </c>
      <c r="BB58" s="44">
        <v>1</v>
      </c>
      <c r="BC58" s="43" t="str">
        <f t="shared" si="28"/>
        <v>YES</v>
      </c>
      <c r="BD58" s="45">
        <f t="shared" si="25"/>
        <v>-20.100000000000001</v>
      </c>
      <c r="BE58" s="43" t="str">
        <f t="shared" si="26"/>
        <v>YES</v>
      </c>
      <c r="BF58" s="43" t="str">
        <f t="shared" si="27"/>
        <v>YES</v>
      </c>
    </row>
    <row r="59" spans="1:58" x14ac:dyDescent="0.35">
      <c r="A59" s="9">
        <v>245</v>
      </c>
      <c r="B59" s="1" t="s">
        <v>84</v>
      </c>
      <c r="C59" s="1" t="s">
        <v>87</v>
      </c>
      <c r="D59" s="26">
        <v>146</v>
      </c>
      <c r="E59" s="32">
        <v>148.5</v>
      </c>
      <c r="F59" s="10">
        <v>151</v>
      </c>
      <c r="G59" s="10">
        <v>9.5</v>
      </c>
      <c r="H59" s="10">
        <v>0</v>
      </c>
      <c r="I59" s="10">
        <f t="shared" si="1"/>
        <v>160.5</v>
      </c>
      <c r="J59" s="10">
        <v>137.1</v>
      </c>
      <c r="K59" s="11">
        <v>142148</v>
      </c>
      <c r="L59" s="10">
        <v>26.4</v>
      </c>
      <c r="M59" s="10">
        <v>0</v>
      </c>
      <c r="N59" s="10">
        <v>47</v>
      </c>
      <c r="O59" s="10">
        <v>6.4</v>
      </c>
      <c r="P59" s="10">
        <v>0</v>
      </c>
      <c r="Q59" s="10">
        <f t="shared" si="2"/>
        <v>377.4</v>
      </c>
      <c r="R59" s="11">
        <v>0</v>
      </c>
      <c r="S59" s="17">
        <f t="shared" si="3"/>
        <v>2029657</v>
      </c>
      <c r="T59" s="10">
        <v>151</v>
      </c>
      <c r="U59" s="25"/>
      <c r="V59" s="46">
        <f t="shared" si="4"/>
        <v>151</v>
      </c>
      <c r="W59" s="25">
        <v>9.5</v>
      </c>
      <c r="X59" s="25">
        <v>0</v>
      </c>
      <c r="Y59" s="10">
        <f t="shared" si="5"/>
        <v>160.5</v>
      </c>
      <c r="Z59" s="10">
        <f t="shared" si="6"/>
        <v>137.1</v>
      </c>
      <c r="AA59" s="25">
        <v>26.4</v>
      </c>
      <c r="AB59" s="25">
        <f t="shared" si="7"/>
        <v>0</v>
      </c>
      <c r="AC59" s="25">
        <f t="shared" si="8"/>
        <v>47</v>
      </c>
      <c r="AD59" s="25">
        <f t="shared" si="9"/>
        <v>6.4</v>
      </c>
      <c r="AE59" s="25">
        <v>0</v>
      </c>
      <c r="AF59" s="10">
        <f t="shared" si="10"/>
        <v>377.4</v>
      </c>
      <c r="AG59" s="11">
        <f t="shared" si="11"/>
        <v>0</v>
      </c>
      <c r="AH59" s="17">
        <f t="shared" si="12"/>
        <v>2119101</v>
      </c>
      <c r="AI59" s="11">
        <f t="shared" si="13"/>
        <v>89444</v>
      </c>
      <c r="AJ59" s="78"/>
      <c r="AK59" s="69">
        <v>245</v>
      </c>
      <c r="AL59" s="70">
        <f t="shared" si="14"/>
        <v>0</v>
      </c>
      <c r="AM59" s="1" t="b">
        <f t="shared" si="15"/>
        <v>1</v>
      </c>
      <c r="AN59" s="71">
        <f t="shared" si="16"/>
        <v>584.12800000000004</v>
      </c>
      <c r="AO59" s="72">
        <f t="shared" si="17"/>
        <v>0.853962</v>
      </c>
      <c r="AP59" s="73">
        <f t="shared" si="18"/>
        <v>137.1</v>
      </c>
      <c r="AQ59" s="1" t="b">
        <f t="shared" si="19"/>
        <v>0</v>
      </c>
      <c r="AR59" s="1">
        <f t="shared" si="20"/>
        <v>0</v>
      </c>
      <c r="AS59" s="72">
        <f t="shared" si="21"/>
        <v>0</v>
      </c>
      <c r="AT59" s="73">
        <f t="shared" si="22"/>
        <v>0</v>
      </c>
      <c r="AU59" s="74">
        <f t="shared" si="23"/>
        <v>0</v>
      </c>
      <c r="AV59" s="75">
        <f t="shared" si="24"/>
        <v>137.1</v>
      </c>
      <c r="AW59" s="78"/>
      <c r="AX59" s="33">
        <v>245</v>
      </c>
      <c r="AY59" s="34" t="s">
        <v>84</v>
      </c>
      <c r="AZ59" s="34" t="s">
        <v>87</v>
      </c>
      <c r="BA59" s="43" t="s">
        <v>447</v>
      </c>
      <c r="BB59" s="44">
        <v>0</v>
      </c>
      <c r="BC59" s="43" t="str">
        <f t="shared" si="28"/>
        <v>NO</v>
      </c>
      <c r="BD59" s="45">
        <f t="shared" si="25"/>
        <v>2.5</v>
      </c>
      <c r="BE59" s="43" t="str">
        <f t="shared" si="26"/>
        <v>NO</v>
      </c>
      <c r="BF59" s="43" t="str">
        <f t="shared" si="27"/>
        <v>NO</v>
      </c>
    </row>
    <row r="60" spans="1:58" x14ac:dyDescent="0.35">
      <c r="A60" s="9">
        <v>246</v>
      </c>
      <c r="B60" s="1" t="s">
        <v>96</v>
      </c>
      <c r="C60" s="1" t="s">
        <v>97</v>
      </c>
      <c r="D60" s="26">
        <v>442.9</v>
      </c>
      <c r="E60" s="32">
        <v>434.6</v>
      </c>
      <c r="F60" s="10">
        <v>438.8</v>
      </c>
      <c r="G60" s="10">
        <v>10</v>
      </c>
      <c r="H60" s="10">
        <v>0</v>
      </c>
      <c r="I60" s="10">
        <f t="shared" si="1"/>
        <v>448.8</v>
      </c>
      <c r="J60" s="10">
        <v>194.6</v>
      </c>
      <c r="K60" s="11">
        <v>162736</v>
      </c>
      <c r="L60" s="10">
        <v>30.3</v>
      </c>
      <c r="M60" s="10">
        <v>0.6</v>
      </c>
      <c r="N60" s="10">
        <v>118.9</v>
      </c>
      <c r="O60" s="10">
        <v>7.9</v>
      </c>
      <c r="P60" s="10">
        <v>0</v>
      </c>
      <c r="Q60" s="10">
        <f t="shared" si="2"/>
        <v>801.1</v>
      </c>
      <c r="R60" s="11">
        <v>11200</v>
      </c>
      <c r="S60" s="17">
        <f t="shared" si="3"/>
        <v>4319516</v>
      </c>
      <c r="T60" s="10">
        <v>427.5</v>
      </c>
      <c r="U60" s="25"/>
      <c r="V60" s="46">
        <f t="shared" si="4"/>
        <v>427.5</v>
      </c>
      <c r="W60" s="25">
        <v>10</v>
      </c>
      <c r="X60" s="25">
        <v>0</v>
      </c>
      <c r="Y60" s="10">
        <f t="shared" si="5"/>
        <v>437.5</v>
      </c>
      <c r="Z60" s="10">
        <f t="shared" si="6"/>
        <v>191.4</v>
      </c>
      <c r="AA60" s="25">
        <v>30.3</v>
      </c>
      <c r="AB60" s="25">
        <f t="shared" si="7"/>
        <v>0.6</v>
      </c>
      <c r="AC60" s="25">
        <f t="shared" si="8"/>
        <v>118.9</v>
      </c>
      <c r="AD60" s="25">
        <f t="shared" si="9"/>
        <v>7.9</v>
      </c>
      <c r="AE60" s="25">
        <v>0</v>
      </c>
      <c r="AF60" s="10">
        <f t="shared" si="10"/>
        <v>786.6</v>
      </c>
      <c r="AG60" s="11">
        <f t="shared" si="11"/>
        <v>11200</v>
      </c>
      <c r="AH60" s="17">
        <f t="shared" si="12"/>
        <v>4427959</v>
      </c>
      <c r="AI60" s="11">
        <f t="shared" si="13"/>
        <v>108443</v>
      </c>
      <c r="AJ60" s="78"/>
      <c r="AK60" s="69">
        <v>246</v>
      </c>
      <c r="AL60" s="70">
        <f t="shared" si="14"/>
        <v>0</v>
      </c>
      <c r="AM60" s="1" t="b">
        <f t="shared" si="15"/>
        <v>0</v>
      </c>
      <c r="AN60" s="71">
        <f t="shared" si="16"/>
        <v>0</v>
      </c>
      <c r="AO60" s="72">
        <f t="shared" si="17"/>
        <v>0</v>
      </c>
      <c r="AP60" s="73">
        <f t="shared" si="18"/>
        <v>0</v>
      </c>
      <c r="AQ60" s="1" t="b">
        <f t="shared" si="19"/>
        <v>1</v>
      </c>
      <c r="AR60" s="1">
        <f t="shared" si="20"/>
        <v>170.15629999999999</v>
      </c>
      <c r="AS60" s="72">
        <f t="shared" si="21"/>
        <v>0.437471</v>
      </c>
      <c r="AT60" s="73">
        <f t="shared" si="22"/>
        <v>191.4</v>
      </c>
      <c r="AU60" s="74">
        <f t="shared" si="23"/>
        <v>0</v>
      </c>
      <c r="AV60" s="75">
        <f t="shared" si="24"/>
        <v>191.4</v>
      </c>
      <c r="AW60" s="78"/>
      <c r="AX60" s="33">
        <v>246</v>
      </c>
      <c r="AY60" s="34" t="s">
        <v>96</v>
      </c>
      <c r="AZ60" s="34" t="s">
        <v>97</v>
      </c>
      <c r="BA60" s="43" t="s">
        <v>447</v>
      </c>
      <c r="BB60" s="44">
        <v>0</v>
      </c>
      <c r="BC60" s="43" t="str">
        <f t="shared" si="28"/>
        <v>NO</v>
      </c>
      <c r="BD60" s="45">
        <f t="shared" si="25"/>
        <v>-7.1</v>
      </c>
      <c r="BE60" s="43" t="str">
        <f t="shared" si="26"/>
        <v>YES</v>
      </c>
      <c r="BF60" s="43" t="str">
        <f t="shared" si="27"/>
        <v>NO</v>
      </c>
    </row>
    <row r="61" spans="1:58" x14ac:dyDescent="0.35">
      <c r="A61" s="9">
        <v>247</v>
      </c>
      <c r="B61" s="1" t="s">
        <v>96</v>
      </c>
      <c r="C61" s="1" t="s">
        <v>98</v>
      </c>
      <c r="D61" s="26">
        <v>436.5</v>
      </c>
      <c r="E61" s="32">
        <v>436</v>
      </c>
      <c r="F61" s="10">
        <v>436.3</v>
      </c>
      <c r="G61" s="10">
        <v>4.5</v>
      </c>
      <c r="H61" s="10">
        <v>0</v>
      </c>
      <c r="I61" s="10">
        <f t="shared" si="1"/>
        <v>440.8</v>
      </c>
      <c r="J61" s="10">
        <v>192.3</v>
      </c>
      <c r="K61" s="11">
        <v>298642</v>
      </c>
      <c r="L61" s="10">
        <v>55.5</v>
      </c>
      <c r="M61" s="10">
        <v>0.8</v>
      </c>
      <c r="N61" s="10">
        <v>152</v>
      </c>
      <c r="O61" s="10">
        <v>16</v>
      </c>
      <c r="P61" s="10">
        <v>0</v>
      </c>
      <c r="Q61" s="10">
        <f t="shared" si="2"/>
        <v>857.4</v>
      </c>
      <c r="R61" s="11">
        <v>0</v>
      </c>
      <c r="S61" s="17">
        <f t="shared" si="3"/>
        <v>4611097</v>
      </c>
      <c r="T61" s="10">
        <v>414</v>
      </c>
      <c r="U61" s="25"/>
      <c r="V61" s="46">
        <f t="shared" si="4"/>
        <v>414</v>
      </c>
      <c r="W61" s="25">
        <v>4.5</v>
      </c>
      <c r="X61" s="25">
        <v>0</v>
      </c>
      <c r="Y61" s="10">
        <f t="shared" si="5"/>
        <v>418.5</v>
      </c>
      <c r="Z61" s="10">
        <f t="shared" si="6"/>
        <v>185.8</v>
      </c>
      <c r="AA61" s="25">
        <v>55.5</v>
      </c>
      <c r="AB61" s="25">
        <f t="shared" si="7"/>
        <v>0.8</v>
      </c>
      <c r="AC61" s="25">
        <f t="shared" si="8"/>
        <v>152</v>
      </c>
      <c r="AD61" s="25">
        <f t="shared" si="9"/>
        <v>16</v>
      </c>
      <c r="AE61" s="25">
        <v>0</v>
      </c>
      <c r="AF61" s="10">
        <f t="shared" si="10"/>
        <v>828.6</v>
      </c>
      <c r="AG61" s="11">
        <f t="shared" si="11"/>
        <v>0</v>
      </c>
      <c r="AH61" s="17">
        <f t="shared" si="12"/>
        <v>4652589</v>
      </c>
      <c r="AI61" s="11">
        <f t="shared" si="13"/>
        <v>41492</v>
      </c>
      <c r="AJ61" s="78"/>
      <c r="AK61" s="69">
        <v>247</v>
      </c>
      <c r="AL61" s="70">
        <f t="shared" si="14"/>
        <v>0</v>
      </c>
      <c r="AM61" s="1" t="b">
        <f t="shared" si="15"/>
        <v>0</v>
      </c>
      <c r="AN61" s="71">
        <f t="shared" si="16"/>
        <v>0</v>
      </c>
      <c r="AO61" s="72">
        <f t="shared" si="17"/>
        <v>0</v>
      </c>
      <c r="AP61" s="73">
        <f t="shared" si="18"/>
        <v>0</v>
      </c>
      <c r="AQ61" s="1" t="b">
        <f t="shared" si="19"/>
        <v>1</v>
      </c>
      <c r="AR61" s="1">
        <f t="shared" si="20"/>
        <v>146.6438</v>
      </c>
      <c r="AS61" s="72">
        <f t="shared" si="21"/>
        <v>0.44392599999999999</v>
      </c>
      <c r="AT61" s="73">
        <f t="shared" si="22"/>
        <v>185.8</v>
      </c>
      <c r="AU61" s="74">
        <f t="shared" si="23"/>
        <v>0</v>
      </c>
      <c r="AV61" s="75">
        <f t="shared" si="24"/>
        <v>185.8</v>
      </c>
      <c r="AW61" s="78"/>
      <c r="AX61" s="33">
        <v>247</v>
      </c>
      <c r="AY61" s="34" t="s">
        <v>96</v>
      </c>
      <c r="AZ61" s="34" t="s">
        <v>98</v>
      </c>
      <c r="BA61" s="43" t="s">
        <v>447</v>
      </c>
      <c r="BB61" s="44">
        <v>1</v>
      </c>
      <c r="BC61" s="43" t="str">
        <f t="shared" si="28"/>
        <v>YES</v>
      </c>
      <c r="BD61" s="45">
        <f t="shared" si="25"/>
        <v>-22</v>
      </c>
      <c r="BE61" s="43" t="str">
        <f t="shared" si="26"/>
        <v>YES</v>
      </c>
      <c r="BF61" s="43" t="str">
        <f t="shared" si="27"/>
        <v>NO</v>
      </c>
    </row>
    <row r="62" spans="1:58" x14ac:dyDescent="0.35">
      <c r="A62" s="9">
        <v>248</v>
      </c>
      <c r="B62" s="1" t="s">
        <v>96</v>
      </c>
      <c r="C62" s="1" t="s">
        <v>99</v>
      </c>
      <c r="D62" s="26">
        <v>979.5</v>
      </c>
      <c r="E62" s="32">
        <v>935.5</v>
      </c>
      <c r="F62" s="10">
        <v>962.1</v>
      </c>
      <c r="G62" s="10">
        <v>13.5</v>
      </c>
      <c r="H62" s="10">
        <v>0</v>
      </c>
      <c r="I62" s="10">
        <f t="shared" si="1"/>
        <v>975.6</v>
      </c>
      <c r="J62" s="10">
        <v>248.4</v>
      </c>
      <c r="K62" s="11">
        <v>329966</v>
      </c>
      <c r="L62" s="10">
        <v>61.4</v>
      </c>
      <c r="M62" s="10">
        <v>2</v>
      </c>
      <c r="N62" s="10">
        <v>233.9</v>
      </c>
      <c r="O62" s="10">
        <v>28.1</v>
      </c>
      <c r="P62" s="10">
        <v>0</v>
      </c>
      <c r="Q62" s="10">
        <f t="shared" si="2"/>
        <v>1549.4</v>
      </c>
      <c r="R62" s="11">
        <v>50400</v>
      </c>
      <c r="S62" s="17">
        <f t="shared" si="3"/>
        <v>8383073</v>
      </c>
      <c r="T62" s="10">
        <v>962.1</v>
      </c>
      <c r="U62" s="25"/>
      <c r="V62" s="46">
        <f t="shared" si="4"/>
        <v>962.1</v>
      </c>
      <c r="W62" s="25">
        <v>13.5</v>
      </c>
      <c r="X62" s="25">
        <v>0</v>
      </c>
      <c r="Y62" s="10">
        <f t="shared" si="5"/>
        <v>975.6</v>
      </c>
      <c r="Z62" s="10">
        <f t="shared" si="6"/>
        <v>248.4</v>
      </c>
      <c r="AA62" s="25">
        <v>61.4</v>
      </c>
      <c r="AB62" s="25">
        <f t="shared" si="7"/>
        <v>2</v>
      </c>
      <c r="AC62" s="25">
        <f t="shared" si="8"/>
        <v>233.9</v>
      </c>
      <c r="AD62" s="25">
        <f t="shared" si="9"/>
        <v>28.1</v>
      </c>
      <c r="AE62" s="25">
        <v>0</v>
      </c>
      <c r="AF62" s="10">
        <f t="shared" si="10"/>
        <v>1549.4</v>
      </c>
      <c r="AG62" s="11">
        <f t="shared" si="11"/>
        <v>50400</v>
      </c>
      <c r="AH62" s="17">
        <f t="shared" si="12"/>
        <v>8750281</v>
      </c>
      <c r="AI62" s="11">
        <f t="shared" si="13"/>
        <v>367208</v>
      </c>
      <c r="AJ62" s="78"/>
      <c r="AK62" s="69">
        <v>248</v>
      </c>
      <c r="AL62" s="70">
        <f t="shared" si="14"/>
        <v>0</v>
      </c>
      <c r="AM62" s="1" t="b">
        <f t="shared" si="15"/>
        <v>0</v>
      </c>
      <c r="AN62" s="71">
        <f t="shared" si="16"/>
        <v>0</v>
      </c>
      <c r="AO62" s="72">
        <f t="shared" si="17"/>
        <v>0</v>
      </c>
      <c r="AP62" s="73">
        <f t="shared" si="18"/>
        <v>0</v>
      </c>
      <c r="AQ62" s="1" t="b">
        <f t="shared" si="19"/>
        <v>1</v>
      </c>
      <c r="AR62" s="1">
        <f t="shared" si="20"/>
        <v>836.05499999999995</v>
      </c>
      <c r="AS62" s="72">
        <f t="shared" si="21"/>
        <v>0.25465199999999999</v>
      </c>
      <c r="AT62" s="73">
        <f t="shared" si="22"/>
        <v>248.4</v>
      </c>
      <c r="AU62" s="74">
        <f t="shared" si="23"/>
        <v>0</v>
      </c>
      <c r="AV62" s="75">
        <f t="shared" si="24"/>
        <v>248.4</v>
      </c>
      <c r="AW62" s="78"/>
      <c r="AX62" s="33">
        <v>248</v>
      </c>
      <c r="AY62" s="34" t="s">
        <v>96</v>
      </c>
      <c r="AZ62" s="34" t="s">
        <v>99</v>
      </c>
      <c r="BA62" s="43" t="s">
        <v>447</v>
      </c>
      <c r="BB62" s="44">
        <v>0</v>
      </c>
      <c r="BC62" s="43" t="str">
        <f t="shared" si="28"/>
        <v>NO</v>
      </c>
      <c r="BD62" s="45">
        <f t="shared" si="25"/>
        <v>26.6</v>
      </c>
      <c r="BE62" s="43" t="str">
        <f t="shared" si="26"/>
        <v>NO</v>
      </c>
      <c r="BF62" s="43" t="str">
        <f t="shared" si="27"/>
        <v>NO</v>
      </c>
    </row>
    <row r="63" spans="1:58" x14ac:dyDescent="0.35">
      <c r="A63" s="9">
        <v>249</v>
      </c>
      <c r="B63" s="1" t="s">
        <v>96</v>
      </c>
      <c r="C63" s="1" t="s">
        <v>100</v>
      </c>
      <c r="D63" s="26">
        <v>888</v>
      </c>
      <c r="E63" s="32">
        <v>924.5</v>
      </c>
      <c r="F63" s="10">
        <v>940.4</v>
      </c>
      <c r="G63" s="10">
        <v>5</v>
      </c>
      <c r="H63" s="10">
        <v>0</v>
      </c>
      <c r="I63" s="10">
        <f t="shared" si="1"/>
        <v>945.4</v>
      </c>
      <c r="J63" s="10">
        <v>250.4</v>
      </c>
      <c r="K63" s="11">
        <v>73573</v>
      </c>
      <c r="L63" s="10">
        <v>13.7</v>
      </c>
      <c r="M63" s="10">
        <v>6.2</v>
      </c>
      <c r="N63" s="10">
        <v>162.19999999999999</v>
      </c>
      <c r="O63" s="10">
        <v>25.4</v>
      </c>
      <c r="P63" s="10">
        <v>0</v>
      </c>
      <c r="Q63" s="10">
        <f t="shared" si="2"/>
        <v>1403.3</v>
      </c>
      <c r="R63" s="11">
        <v>33600</v>
      </c>
      <c r="S63" s="17">
        <f t="shared" si="3"/>
        <v>7580547</v>
      </c>
      <c r="T63" s="10">
        <v>940.4</v>
      </c>
      <c r="U63" s="25"/>
      <c r="V63" s="46">
        <f t="shared" si="4"/>
        <v>940.4</v>
      </c>
      <c r="W63" s="25">
        <v>5</v>
      </c>
      <c r="X63" s="25">
        <v>0</v>
      </c>
      <c r="Y63" s="10">
        <f t="shared" si="5"/>
        <v>945.4</v>
      </c>
      <c r="Z63" s="10">
        <f t="shared" si="6"/>
        <v>250.4</v>
      </c>
      <c r="AA63" s="25">
        <v>13.7</v>
      </c>
      <c r="AB63" s="25">
        <f t="shared" si="7"/>
        <v>6.2</v>
      </c>
      <c r="AC63" s="25">
        <f t="shared" si="8"/>
        <v>162.19999999999999</v>
      </c>
      <c r="AD63" s="25">
        <f t="shared" si="9"/>
        <v>25.4</v>
      </c>
      <c r="AE63" s="25">
        <v>0</v>
      </c>
      <c r="AF63" s="10">
        <f t="shared" si="10"/>
        <v>1403.3</v>
      </c>
      <c r="AG63" s="11">
        <f t="shared" si="11"/>
        <v>33600</v>
      </c>
      <c r="AH63" s="17">
        <f t="shared" si="12"/>
        <v>7913130</v>
      </c>
      <c r="AI63" s="11">
        <f t="shared" si="13"/>
        <v>332583</v>
      </c>
      <c r="AJ63" s="78"/>
      <c r="AK63" s="69">
        <v>249</v>
      </c>
      <c r="AL63" s="70">
        <f t="shared" si="14"/>
        <v>0</v>
      </c>
      <c r="AM63" s="1" t="b">
        <f t="shared" si="15"/>
        <v>0</v>
      </c>
      <c r="AN63" s="71">
        <f t="shared" si="16"/>
        <v>0</v>
      </c>
      <c r="AO63" s="72">
        <f t="shared" si="17"/>
        <v>0</v>
      </c>
      <c r="AP63" s="73">
        <f t="shared" si="18"/>
        <v>0</v>
      </c>
      <c r="AQ63" s="1" t="b">
        <f t="shared" si="19"/>
        <v>1</v>
      </c>
      <c r="AR63" s="1">
        <f t="shared" si="20"/>
        <v>798.6825</v>
      </c>
      <c r="AS63" s="72">
        <f t="shared" si="21"/>
        <v>0.26491300000000001</v>
      </c>
      <c r="AT63" s="73">
        <f t="shared" si="22"/>
        <v>250.4</v>
      </c>
      <c r="AU63" s="74">
        <f t="shared" si="23"/>
        <v>0</v>
      </c>
      <c r="AV63" s="75">
        <f t="shared" si="24"/>
        <v>250.4</v>
      </c>
      <c r="AW63" s="78"/>
      <c r="AX63" s="33">
        <v>249</v>
      </c>
      <c r="AY63" s="34" t="s">
        <v>96</v>
      </c>
      <c r="AZ63" s="34" t="s">
        <v>100</v>
      </c>
      <c r="BA63" s="43" t="s">
        <v>447</v>
      </c>
      <c r="BB63" s="44">
        <v>1</v>
      </c>
      <c r="BC63" s="43" t="str">
        <f t="shared" si="28"/>
        <v>YES</v>
      </c>
      <c r="BD63" s="45">
        <f t="shared" si="25"/>
        <v>15.9</v>
      </c>
      <c r="BE63" s="43" t="str">
        <f t="shared" si="26"/>
        <v>NO</v>
      </c>
      <c r="BF63" s="43" t="str">
        <f t="shared" si="27"/>
        <v>NO</v>
      </c>
    </row>
    <row r="64" spans="1:58" x14ac:dyDescent="0.35">
      <c r="A64" s="9">
        <v>250</v>
      </c>
      <c r="B64" s="1" t="s">
        <v>96</v>
      </c>
      <c r="C64" s="1" t="s">
        <v>101</v>
      </c>
      <c r="D64" s="26">
        <v>3153.4</v>
      </c>
      <c r="E64" s="32">
        <v>3164.2</v>
      </c>
      <c r="F64" s="10">
        <v>3192.9</v>
      </c>
      <c r="G64" s="10">
        <v>58</v>
      </c>
      <c r="H64" s="10">
        <v>0</v>
      </c>
      <c r="I64" s="10">
        <f t="shared" si="1"/>
        <v>3250.9</v>
      </c>
      <c r="J64" s="10">
        <v>113.9</v>
      </c>
      <c r="K64" s="11">
        <v>579846</v>
      </c>
      <c r="L64" s="10">
        <v>107.8</v>
      </c>
      <c r="M64" s="10">
        <v>107</v>
      </c>
      <c r="N64" s="10">
        <v>1238.7</v>
      </c>
      <c r="O64" s="10">
        <v>56.9</v>
      </c>
      <c r="P64" s="10">
        <v>0</v>
      </c>
      <c r="Q64" s="10">
        <f t="shared" si="2"/>
        <v>4875.2</v>
      </c>
      <c r="R64" s="11">
        <v>183598</v>
      </c>
      <c r="S64" s="17">
        <f t="shared" si="3"/>
        <v>26402424</v>
      </c>
      <c r="T64" s="10">
        <v>3192.9</v>
      </c>
      <c r="U64" s="25"/>
      <c r="V64" s="46">
        <f t="shared" si="4"/>
        <v>3192.9</v>
      </c>
      <c r="W64" s="25">
        <v>58</v>
      </c>
      <c r="X64" s="25">
        <v>0</v>
      </c>
      <c r="Y64" s="10">
        <f t="shared" si="5"/>
        <v>3250.9</v>
      </c>
      <c r="Z64" s="10">
        <f t="shared" si="6"/>
        <v>113.9</v>
      </c>
      <c r="AA64" s="25">
        <v>107.8</v>
      </c>
      <c r="AB64" s="25">
        <f t="shared" si="7"/>
        <v>107</v>
      </c>
      <c r="AC64" s="25">
        <f t="shared" si="8"/>
        <v>1238.7</v>
      </c>
      <c r="AD64" s="25">
        <f t="shared" si="9"/>
        <v>56.9</v>
      </c>
      <c r="AE64" s="25">
        <v>0</v>
      </c>
      <c r="AF64" s="10">
        <f t="shared" si="10"/>
        <v>4875.2</v>
      </c>
      <c r="AG64" s="11">
        <f t="shared" si="11"/>
        <v>183598</v>
      </c>
      <c r="AH64" s="17">
        <f t="shared" si="12"/>
        <v>27557846</v>
      </c>
      <c r="AI64" s="11">
        <f t="shared" si="13"/>
        <v>1155422</v>
      </c>
      <c r="AJ64" s="78"/>
      <c r="AK64" s="69">
        <v>250</v>
      </c>
      <c r="AL64" s="70">
        <f t="shared" si="14"/>
        <v>0</v>
      </c>
      <c r="AM64" s="1" t="b">
        <f t="shared" si="15"/>
        <v>0</v>
      </c>
      <c r="AN64" s="71">
        <f t="shared" si="16"/>
        <v>0</v>
      </c>
      <c r="AO64" s="72">
        <f t="shared" si="17"/>
        <v>0</v>
      </c>
      <c r="AP64" s="73">
        <f t="shared" si="18"/>
        <v>0</v>
      </c>
      <c r="AQ64" s="1" t="b">
        <f t="shared" si="19"/>
        <v>0</v>
      </c>
      <c r="AR64" s="1">
        <f t="shared" si="20"/>
        <v>0</v>
      </c>
      <c r="AS64" s="72">
        <f t="shared" si="21"/>
        <v>0</v>
      </c>
      <c r="AT64" s="73">
        <f t="shared" si="22"/>
        <v>0</v>
      </c>
      <c r="AU64" s="74">
        <f t="shared" si="23"/>
        <v>113.9</v>
      </c>
      <c r="AV64" s="75">
        <f t="shared" si="24"/>
        <v>113.9</v>
      </c>
      <c r="AW64" s="78"/>
      <c r="AX64" s="33">
        <v>250</v>
      </c>
      <c r="AY64" s="34" t="s">
        <v>96</v>
      </c>
      <c r="AZ64" s="34" t="s">
        <v>101</v>
      </c>
      <c r="BA64" s="43" t="s">
        <v>447</v>
      </c>
      <c r="BB64" s="44">
        <v>1</v>
      </c>
      <c r="BC64" s="43" t="str">
        <f t="shared" si="28"/>
        <v>YES</v>
      </c>
      <c r="BD64" s="45">
        <f t="shared" si="25"/>
        <v>28.7</v>
      </c>
      <c r="BE64" s="43" t="str">
        <f t="shared" si="26"/>
        <v>NO</v>
      </c>
      <c r="BF64" s="43" t="str">
        <f t="shared" si="27"/>
        <v>NO</v>
      </c>
    </row>
    <row r="65" spans="1:58" x14ac:dyDescent="0.35">
      <c r="A65" s="9">
        <v>251</v>
      </c>
      <c r="B65" s="1" t="s">
        <v>233</v>
      </c>
      <c r="C65" s="1" t="s">
        <v>234</v>
      </c>
      <c r="D65" s="26">
        <v>324</v>
      </c>
      <c r="E65" s="32">
        <v>313</v>
      </c>
      <c r="F65" s="10">
        <v>318.5</v>
      </c>
      <c r="G65" s="10">
        <v>11.5</v>
      </c>
      <c r="H65" s="10">
        <v>0</v>
      </c>
      <c r="I65" s="10">
        <f t="shared" si="1"/>
        <v>330</v>
      </c>
      <c r="J65" s="10">
        <v>156.4</v>
      </c>
      <c r="K65" s="11">
        <v>275181</v>
      </c>
      <c r="L65" s="10">
        <v>51.2</v>
      </c>
      <c r="M65" s="10">
        <v>0.6</v>
      </c>
      <c r="N65" s="10">
        <v>65</v>
      </c>
      <c r="O65" s="10">
        <v>9.5</v>
      </c>
      <c r="P65" s="10">
        <v>0</v>
      </c>
      <c r="Q65" s="10">
        <f t="shared" si="2"/>
        <v>612.70000000000005</v>
      </c>
      <c r="R65" s="11">
        <v>5600</v>
      </c>
      <c r="S65" s="17">
        <f t="shared" si="3"/>
        <v>3300701</v>
      </c>
      <c r="T65" s="10">
        <v>308.5</v>
      </c>
      <c r="U65" s="25"/>
      <c r="V65" s="46">
        <f t="shared" si="4"/>
        <v>308.5</v>
      </c>
      <c r="W65" s="25">
        <v>11.5</v>
      </c>
      <c r="X65" s="25">
        <v>0</v>
      </c>
      <c r="Y65" s="10">
        <f t="shared" si="5"/>
        <v>320</v>
      </c>
      <c r="Z65" s="10">
        <f t="shared" si="6"/>
        <v>152.80000000000001</v>
      </c>
      <c r="AA65" s="25">
        <v>51.2</v>
      </c>
      <c r="AB65" s="25">
        <f t="shared" si="7"/>
        <v>0.6</v>
      </c>
      <c r="AC65" s="25">
        <f t="shared" si="8"/>
        <v>65</v>
      </c>
      <c r="AD65" s="25">
        <f t="shared" si="9"/>
        <v>9.5</v>
      </c>
      <c r="AE65" s="25">
        <v>0</v>
      </c>
      <c r="AF65" s="10">
        <f t="shared" si="10"/>
        <v>599.1</v>
      </c>
      <c r="AG65" s="11">
        <f t="shared" si="11"/>
        <v>5600</v>
      </c>
      <c r="AH65" s="17">
        <f t="shared" si="12"/>
        <v>3369547</v>
      </c>
      <c r="AI65" s="11">
        <f t="shared" si="13"/>
        <v>68846</v>
      </c>
      <c r="AJ65" s="78"/>
      <c r="AK65" s="69">
        <v>251</v>
      </c>
      <c r="AL65" s="70">
        <f t="shared" si="14"/>
        <v>0</v>
      </c>
      <c r="AM65" s="1" t="b">
        <f t="shared" si="15"/>
        <v>0</v>
      </c>
      <c r="AN65" s="71">
        <f t="shared" si="16"/>
        <v>0</v>
      </c>
      <c r="AO65" s="72">
        <f t="shared" si="17"/>
        <v>0</v>
      </c>
      <c r="AP65" s="73">
        <f t="shared" si="18"/>
        <v>0</v>
      </c>
      <c r="AQ65" s="1" t="b">
        <f t="shared" si="19"/>
        <v>1</v>
      </c>
      <c r="AR65" s="1">
        <f t="shared" si="20"/>
        <v>24.75</v>
      </c>
      <c r="AS65" s="72">
        <f t="shared" si="21"/>
        <v>0.47739100000000001</v>
      </c>
      <c r="AT65" s="73">
        <f t="shared" si="22"/>
        <v>152.80000000000001</v>
      </c>
      <c r="AU65" s="74">
        <f t="shared" si="23"/>
        <v>0</v>
      </c>
      <c r="AV65" s="75">
        <f t="shared" si="24"/>
        <v>152.80000000000001</v>
      </c>
      <c r="AW65" s="78"/>
      <c r="AX65" s="33">
        <v>251</v>
      </c>
      <c r="AY65" s="34" t="s">
        <v>233</v>
      </c>
      <c r="AZ65" s="34" t="s">
        <v>234</v>
      </c>
      <c r="BA65" s="43" t="s">
        <v>447</v>
      </c>
      <c r="BB65" s="44">
        <v>0</v>
      </c>
      <c r="BC65" s="43" t="str">
        <f t="shared" si="28"/>
        <v>NO</v>
      </c>
      <c r="BD65" s="45">
        <f t="shared" si="25"/>
        <v>-4.5</v>
      </c>
      <c r="BE65" s="43" t="str">
        <f t="shared" si="26"/>
        <v>YES</v>
      </c>
      <c r="BF65" s="43" t="str">
        <f t="shared" si="27"/>
        <v>NO</v>
      </c>
    </row>
    <row r="66" spans="1:58" x14ac:dyDescent="0.35">
      <c r="A66" s="9">
        <v>252</v>
      </c>
      <c r="B66" s="1" t="s">
        <v>233</v>
      </c>
      <c r="C66" s="1" t="s">
        <v>235</v>
      </c>
      <c r="D66" s="26">
        <v>495.8</v>
      </c>
      <c r="E66" s="32">
        <v>512.1</v>
      </c>
      <c r="F66" s="10">
        <v>512.1</v>
      </c>
      <c r="G66" s="10">
        <v>11.5</v>
      </c>
      <c r="H66" s="10">
        <v>0</v>
      </c>
      <c r="I66" s="10">
        <f t="shared" si="1"/>
        <v>523.6</v>
      </c>
      <c r="J66" s="10">
        <v>213.7</v>
      </c>
      <c r="K66" s="11">
        <v>238614</v>
      </c>
      <c r="L66" s="10">
        <v>44.4</v>
      </c>
      <c r="M66" s="10">
        <v>0</v>
      </c>
      <c r="N66" s="10">
        <v>75.3</v>
      </c>
      <c r="O66" s="10">
        <v>11.1</v>
      </c>
      <c r="P66" s="10">
        <v>0</v>
      </c>
      <c r="Q66" s="10">
        <f t="shared" si="2"/>
        <v>868.1</v>
      </c>
      <c r="R66" s="11">
        <v>0</v>
      </c>
      <c r="S66" s="17">
        <f t="shared" si="3"/>
        <v>4668642</v>
      </c>
      <c r="T66" s="10">
        <v>489</v>
      </c>
      <c r="U66" s="25"/>
      <c r="V66" s="46">
        <f t="shared" si="4"/>
        <v>489</v>
      </c>
      <c r="W66" s="25">
        <v>11.5</v>
      </c>
      <c r="X66" s="25">
        <v>0</v>
      </c>
      <c r="Y66" s="10">
        <f t="shared" si="5"/>
        <v>500.5</v>
      </c>
      <c r="Z66" s="10">
        <f t="shared" si="6"/>
        <v>208.2</v>
      </c>
      <c r="AA66" s="25">
        <v>44.4</v>
      </c>
      <c r="AB66" s="25">
        <f t="shared" si="7"/>
        <v>0</v>
      </c>
      <c r="AC66" s="25">
        <f t="shared" si="8"/>
        <v>75.3</v>
      </c>
      <c r="AD66" s="25">
        <f t="shared" si="9"/>
        <v>11.1</v>
      </c>
      <c r="AE66" s="25">
        <v>0</v>
      </c>
      <c r="AF66" s="10">
        <f t="shared" si="10"/>
        <v>839.5</v>
      </c>
      <c r="AG66" s="11">
        <f t="shared" si="11"/>
        <v>0</v>
      </c>
      <c r="AH66" s="17">
        <f t="shared" si="12"/>
        <v>4713793</v>
      </c>
      <c r="AI66" s="11">
        <f t="shared" si="13"/>
        <v>45151</v>
      </c>
      <c r="AJ66" s="78"/>
      <c r="AK66" s="69">
        <v>252</v>
      </c>
      <c r="AL66" s="70">
        <f t="shared" si="14"/>
        <v>0</v>
      </c>
      <c r="AM66" s="1" t="b">
        <f t="shared" si="15"/>
        <v>0</v>
      </c>
      <c r="AN66" s="71">
        <f t="shared" si="16"/>
        <v>0</v>
      </c>
      <c r="AO66" s="72">
        <f t="shared" si="17"/>
        <v>0</v>
      </c>
      <c r="AP66" s="73">
        <f t="shared" si="18"/>
        <v>0</v>
      </c>
      <c r="AQ66" s="1" t="b">
        <f t="shared" si="19"/>
        <v>1</v>
      </c>
      <c r="AR66" s="1">
        <f t="shared" si="20"/>
        <v>248.11879999999999</v>
      </c>
      <c r="AS66" s="72">
        <f t="shared" si="21"/>
        <v>0.41606700000000002</v>
      </c>
      <c r="AT66" s="73">
        <f t="shared" si="22"/>
        <v>208.2</v>
      </c>
      <c r="AU66" s="74">
        <f t="shared" si="23"/>
        <v>0</v>
      </c>
      <c r="AV66" s="75">
        <f t="shared" si="24"/>
        <v>208.2</v>
      </c>
      <c r="AW66" s="78"/>
      <c r="AX66" s="33">
        <v>252</v>
      </c>
      <c r="AY66" s="34" t="s">
        <v>233</v>
      </c>
      <c r="AZ66" s="34" t="s">
        <v>235</v>
      </c>
      <c r="BA66" s="43" t="s">
        <v>447</v>
      </c>
      <c r="BB66" s="44">
        <v>1</v>
      </c>
      <c r="BC66" s="43" t="str">
        <f t="shared" si="28"/>
        <v>YES</v>
      </c>
      <c r="BD66" s="45">
        <f t="shared" si="25"/>
        <v>-23.1</v>
      </c>
      <c r="BE66" s="43" t="str">
        <f t="shared" si="26"/>
        <v>YES</v>
      </c>
      <c r="BF66" s="43" t="str">
        <f t="shared" si="27"/>
        <v>NO</v>
      </c>
    </row>
    <row r="67" spans="1:58" x14ac:dyDescent="0.35">
      <c r="A67" s="9">
        <v>253</v>
      </c>
      <c r="B67" s="1" t="s">
        <v>233</v>
      </c>
      <c r="C67" s="1" t="s">
        <v>236</v>
      </c>
      <c r="D67" s="26">
        <v>4129.5</v>
      </c>
      <c r="E67" s="32">
        <v>4191.2</v>
      </c>
      <c r="F67" s="10">
        <v>4191.2</v>
      </c>
      <c r="G67" s="10">
        <v>86.5</v>
      </c>
      <c r="H67" s="10">
        <v>0</v>
      </c>
      <c r="I67" s="10">
        <f t="shared" si="1"/>
        <v>4277.7</v>
      </c>
      <c r="J67" s="10">
        <v>149.9</v>
      </c>
      <c r="K67" s="11">
        <v>1304319</v>
      </c>
      <c r="L67" s="10">
        <v>242.5</v>
      </c>
      <c r="M67" s="10">
        <v>210.3</v>
      </c>
      <c r="N67" s="10">
        <v>1235.4000000000001</v>
      </c>
      <c r="O67" s="10">
        <v>81.400000000000006</v>
      </c>
      <c r="P67" s="10">
        <v>0</v>
      </c>
      <c r="Q67" s="10">
        <f t="shared" si="2"/>
        <v>6197.2</v>
      </c>
      <c r="R67" s="11">
        <v>0</v>
      </c>
      <c r="S67" s="17">
        <f t="shared" si="3"/>
        <v>33328542</v>
      </c>
      <c r="T67" s="10">
        <v>4057.8</v>
      </c>
      <c r="U67" s="25"/>
      <c r="V67" s="46">
        <f t="shared" si="4"/>
        <v>4057.8</v>
      </c>
      <c r="W67" s="25">
        <v>86.5</v>
      </c>
      <c r="X67" s="25">
        <v>0</v>
      </c>
      <c r="Y67" s="10">
        <f t="shared" si="5"/>
        <v>4144.3</v>
      </c>
      <c r="Z67" s="10">
        <f t="shared" si="6"/>
        <v>145.19999999999999</v>
      </c>
      <c r="AA67" s="25">
        <v>242.5</v>
      </c>
      <c r="AB67" s="25">
        <f t="shared" si="7"/>
        <v>210.3</v>
      </c>
      <c r="AC67" s="25">
        <f t="shared" si="8"/>
        <v>1235.4000000000001</v>
      </c>
      <c r="AD67" s="25">
        <f t="shared" si="9"/>
        <v>81.400000000000006</v>
      </c>
      <c r="AE67" s="25">
        <v>0</v>
      </c>
      <c r="AF67" s="10">
        <f t="shared" si="10"/>
        <v>6059.1</v>
      </c>
      <c r="AG67" s="11">
        <f t="shared" si="11"/>
        <v>0</v>
      </c>
      <c r="AH67" s="17">
        <f t="shared" si="12"/>
        <v>34021847</v>
      </c>
      <c r="AI67" s="11">
        <f t="shared" si="13"/>
        <v>693305</v>
      </c>
      <c r="AJ67" s="78"/>
      <c r="AK67" s="69">
        <v>253</v>
      </c>
      <c r="AL67" s="70">
        <f t="shared" si="14"/>
        <v>0</v>
      </c>
      <c r="AM67" s="1" t="b">
        <f t="shared" si="15"/>
        <v>0</v>
      </c>
      <c r="AN67" s="71">
        <f t="shared" si="16"/>
        <v>0</v>
      </c>
      <c r="AO67" s="72">
        <f t="shared" si="17"/>
        <v>0</v>
      </c>
      <c r="AP67" s="73">
        <f t="shared" si="18"/>
        <v>0</v>
      </c>
      <c r="AQ67" s="1" t="b">
        <f t="shared" si="19"/>
        <v>0</v>
      </c>
      <c r="AR67" s="1">
        <f t="shared" si="20"/>
        <v>0</v>
      </c>
      <c r="AS67" s="72">
        <f t="shared" si="21"/>
        <v>0</v>
      </c>
      <c r="AT67" s="73">
        <f t="shared" si="22"/>
        <v>0</v>
      </c>
      <c r="AU67" s="74">
        <f t="shared" si="23"/>
        <v>145.19999999999999</v>
      </c>
      <c r="AV67" s="75">
        <f t="shared" si="24"/>
        <v>145.19999999999999</v>
      </c>
      <c r="AW67" s="78"/>
      <c r="AX67" s="33">
        <v>253</v>
      </c>
      <c r="AY67" s="34" t="s">
        <v>233</v>
      </c>
      <c r="AZ67" s="34" t="s">
        <v>236</v>
      </c>
      <c r="BA67" s="43" t="s">
        <v>447</v>
      </c>
      <c r="BB67" s="44">
        <v>1</v>
      </c>
      <c r="BC67" s="43" t="str">
        <f t="shared" si="28"/>
        <v>YES</v>
      </c>
      <c r="BD67" s="45">
        <f t="shared" si="25"/>
        <v>-133.4</v>
      </c>
      <c r="BE67" s="43" t="str">
        <f t="shared" si="26"/>
        <v>YES</v>
      </c>
      <c r="BF67" s="43" t="str">
        <f t="shared" si="27"/>
        <v>NO</v>
      </c>
    </row>
    <row r="68" spans="1:58" x14ac:dyDescent="0.35">
      <c r="A68" s="9">
        <v>254</v>
      </c>
      <c r="B68" s="1" t="s">
        <v>41</v>
      </c>
      <c r="C68" s="1" t="s">
        <v>42</v>
      </c>
      <c r="D68" s="26">
        <v>446.1</v>
      </c>
      <c r="E68" s="32">
        <v>439</v>
      </c>
      <c r="F68" s="10">
        <v>448.5</v>
      </c>
      <c r="G68" s="10">
        <v>6</v>
      </c>
      <c r="H68" s="10">
        <v>0</v>
      </c>
      <c r="I68" s="10">
        <f t="shared" si="1"/>
        <v>454.5</v>
      </c>
      <c r="J68" s="10">
        <v>196.2</v>
      </c>
      <c r="K68" s="11">
        <v>195229</v>
      </c>
      <c r="L68" s="10">
        <v>36.299999999999997</v>
      </c>
      <c r="M68" s="10">
        <v>1.1000000000000001</v>
      </c>
      <c r="N68" s="10">
        <v>108.2</v>
      </c>
      <c r="O68" s="10">
        <v>12</v>
      </c>
      <c r="P68" s="10">
        <v>0</v>
      </c>
      <c r="Q68" s="10">
        <f t="shared" si="2"/>
        <v>808.3</v>
      </c>
      <c r="R68" s="11">
        <v>33600</v>
      </c>
      <c r="S68" s="17">
        <f t="shared" si="3"/>
        <v>4380637</v>
      </c>
      <c r="T68" s="10">
        <v>448.5</v>
      </c>
      <c r="U68" s="25"/>
      <c r="V68" s="46">
        <f t="shared" si="4"/>
        <v>448.5</v>
      </c>
      <c r="W68" s="25">
        <v>6</v>
      </c>
      <c r="X68" s="25">
        <v>0</v>
      </c>
      <c r="Y68" s="10">
        <f t="shared" si="5"/>
        <v>454.5</v>
      </c>
      <c r="Z68" s="10">
        <f t="shared" si="6"/>
        <v>196.2</v>
      </c>
      <c r="AA68" s="25">
        <v>36.299999999999997</v>
      </c>
      <c r="AB68" s="25">
        <f t="shared" si="7"/>
        <v>1.1000000000000001</v>
      </c>
      <c r="AC68" s="25">
        <f t="shared" si="8"/>
        <v>108.2</v>
      </c>
      <c r="AD68" s="25">
        <f t="shared" si="9"/>
        <v>12</v>
      </c>
      <c r="AE68" s="25">
        <v>0</v>
      </c>
      <c r="AF68" s="10">
        <f t="shared" si="10"/>
        <v>808.3</v>
      </c>
      <c r="AG68" s="11">
        <f t="shared" si="11"/>
        <v>33600</v>
      </c>
      <c r="AH68" s="17">
        <f t="shared" si="12"/>
        <v>4572205</v>
      </c>
      <c r="AI68" s="11">
        <f t="shared" si="13"/>
        <v>191568</v>
      </c>
      <c r="AJ68" s="78"/>
      <c r="AK68" s="69">
        <v>254</v>
      </c>
      <c r="AL68" s="70">
        <f t="shared" si="14"/>
        <v>0</v>
      </c>
      <c r="AM68" s="1" t="b">
        <f t="shared" si="15"/>
        <v>0</v>
      </c>
      <c r="AN68" s="71">
        <f t="shared" si="16"/>
        <v>0</v>
      </c>
      <c r="AO68" s="72">
        <f t="shared" si="17"/>
        <v>0</v>
      </c>
      <c r="AP68" s="73">
        <f t="shared" si="18"/>
        <v>0</v>
      </c>
      <c r="AQ68" s="1" t="b">
        <f t="shared" si="19"/>
        <v>1</v>
      </c>
      <c r="AR68" s="1">
        <f t="shared" si="20"/>
        <v>191.19380000000001</v>
      </c>
      <c r="AS68" s="72">
        <f t="shared" si="21"/>
        <v>0.431695</v>
      </c>
      <c r="AT68" s="73">
        <f t="shared" si="22"/>
        <v>196.2</v>
      </c>
      <c r="AU68" s="74">
        <f t="shared" si="23"/>
        <v>0</v>
      </c>
      <c r="AV68" s="75">
        <f t="shared" si="24"/>
        <v>196.2</v>
      </c>
      <c r="AW68" s="78"/>
      <c r="AX68" s="33">
        <v>254</v>
      </c>
      <c r="AY68" s="34" t="s">
        <v>41</v>
      </c>
      <c r="AZ68" s="34" t="s">
        <v>42</v>
      </c>
      <c r="BA68" s="43" t="s">
        <v>447</v>
      </c>
      <c r="BB68" s="44">
        <v>0</v>
      </c>
      <c r="BC68" s="43" t="str">
        <f t="shared" si="28"/>
        <v>NO</v>
      </c>
      <c r="BD68" s="45">
        <f t="shared" si="25"/>
        <v>9.5</v>
      </c>
      <c r="BE68" s="43" t="str">
        <f t="shared" si="26"/>
        <v>NO</v>
      </c>
      <c r="BF68" s="43" t="str">
        <f t="shared" si="27"/>
        <v>NO</v>
      </c>
    </row>
    <row r="69" spans="1:58" x14ac:dyDescent="0.35">
      <c r="A69" s="9">
        <v>255</v>
      </c>
      <c r="B69" s="1" t="s">
        <v>41</v>
      </c>
      <c r="C69" s="1" t="s">
        <v>43</v>
      </c>
      <c r="D69" s="26">
        <v>197</v>
      </c>
      <c r="E69" s="32">
        <v>199</v>
      </c>
      <c r="F69" s="10">
        <v>199</v>
      </c>
      <c r="G69" s="10">
        <v>2.8</v>
      </c>
      <c r="H69" s="10">
        <v>0</v>
      </c>
      <c r="I69" s="10">
        <f t="shared" si="1"/>
        <v>201.8</v>
      </c>
      <c r="J69" s="10">
        <v>150.19999999999999</v>
      </c>
      <c r="K69" s="11">
        <v>86123</v>
      </c>
      <c r="L69" s="10">
        <v>16</v>
      </c>
      <c r="M69" s="10">
        <v>0</v>
      </c>
      <c r="N69" s="10">
        <v>58.9</v>
      </c>
      <c r="O69" s="10">
        <v>9.6999999999999993</v>
      </c>
      <c r="P69" s="10">
        <v>0</v>
      </c>
      <c r="Q69" s="10">
        <f t="shared" si="2"/>
        <v>436.6</v>
      </c>
      <c r="R69" s="11">
        <v>0</v>
      </c>
      <c r="S69" s="17">
        <f t="shared" si="3"/>
        <v>2348035</v>
      </c>
      <c r="T69" s="10">
        <v>181.5</v>
      </c>
      <c r="U69" s="25"/>
      <c r="V69" s="46">
        <f t="shared" si="4"/>
        <v>181.5</v>
      </c>
      <c r="W69" s="25">
        <v>2.8</v>
      </c>
      <c r="X69" s="25">
        <v>0</v>
      </c>
      <c r="Y69" s="10">
        <f t="shared" si="5"/>
        <v>184.3</v>
      </c>
      <c r="Z69" s="10">
        <f t="shared" si="6"/>
        <v>145.80000000000001</v>
      </c>
      <c r="AA69" s="25">
        <v>16</v>
      </c>
      <c r="AB69" s="25">
        <f t="shared" si="7"/>
        <v>0</v>
      </c>
      <c r="AC69" s="25">
        <f t="shared" si="8"/>
        <v>58.9</v>
      </c>
      <c r="AD69" s="25">
        <f t="shared" si="9"/>
        <v>9.6999999999999993</v>
      </c>
      <c r="AE69" s="25">
        <v>0</v>
      </c>
      <c r="AF69" s="10">
        <f t="shared" si="10"/>
        <v>414.7</v>
      </c>
      <c r="AG69" s="11">
        <f t="shared" si="11"/>
        <v>0</v>
      </c>
      <c r="AH69" s="17">
        <f t="shared" si="12"/>
        <v>2328541</v>
      </c>
      <c r="AI69" s="11">
        <f t="shared" si="13"/>
        <v>-19494</v>
      </c>
      <c r="AJ69" s="78"/>
      <c r="AK69" s="69">
        <v>255</v>
      </c>
      <c r="AL69" s="70">
        <f t="shared" si="14"/>
        <v>0</v>
      </c>
      <c r="AM69" s="1" t="b">
        <f t="shared" si="15"/>
        <v>1</v>
      </c>
      <c r="AN69" s="71">
        <f t="shared" si="16"/>
        <v>813.91700000000003</v>
      </c>
      <c r="AO69" s="72">
        <f t="shared" si="17"/>
        <v>0.79087499999999999</v>
      </c>
      <c r="AP69" s="73">
        <f t="shared" si="18"/>
        <v>145.80000000000001</v>
      </c>
      <c r="AQ69" s="1" t="b">
        <f t="shared" si="19"/>
        <v>0</v>
      </c>
      <c r="AR69" s="1">
        <f t="shared" si="20"/>
        <v>0</v>
      </c>
      <c r="AS69" s="72">
        <f t="shared" si="21"/>
        <v>0</v>
      </c>
      <c r="AT69" s="73">
        <f t="shared" si="22"/>
        <v>0</v>
      </c>
      <c r="AU69" s="74">
        <f t="shared" si="23"/>
        <v>0</v>
      </c>
      <c r="AV69" s="75">
        <f t="shared" si="24"/>
        <v>145.80000000000001</v>
      </c>
      <c r="AW69" s="78"/>
      <c r="AX69" s="33">
        <v>255</v>
      </c>
      <c r="AY69" s="34" t="s">
        <v>41</v>
      </c>
      <c r="AZ69" s="34" t="s">
        <v>43</v>
      </c>
      <c r="BA69" s="43" t="s">
        <v>447</v>
      </c>
      <c r="BB69" s="44">
        <v>0</v>
      </c>
      <c r="BC69" s="43" t="str">
        <f t="shared" si="28"/>
        <v>NO</v>
      </c>
      <c r="BD69" s="45">
        <f t="shared" si="25"/>
        <v>-17.5</v>
      </c>
      <c r="BE69" s="43" t="str">
        <f t="shared" si="26"/>
        <v>YES</v>
      </c>
      <c r="BF69" s="43" t="str">
        <f t="shared" si="27"/>
        <v>NO</v>
      </c>
    </row>
    <row r="70" spans="1:58" x14ac:dyDescent="0.35">
      <c r="A70" s="9">
        <v>256</v>
      </c>
      <c r="B70" s="1" t="s">
        <v>31</v>
      </c>
      <c r="C70" s="1" t="s">
        <v>32</v>
      </c>
      <c r="D70" s="26">
        <v>254.5</v>
      </c>
      <c r="E70" s="32">
        <v>252.2</v>
      </c>
      <c r="F70" s="10">
        <v>253.4</v>
      </c>
      <c r="G70" s="10">
        <v>5.5</v>
      </c>
      <c r="H70" s="10">
        <v>0</v>
      </c>
      <c r="I70" s="10">
        <f t="shared" si="1"/>
        <v>258.89999999999998</v>
      </c>
      <c r="J70" s="10">
        <v>153.6</v>
      </c>
      <c r="K70" s="11">
        <v>149056</v>
      </c>
      <c r="L70" s="10">
        <v>27.7</v>
      </c>
      <c r="M70" s="10">
        <v>0</v>
      </c>
      <c r="N70" s="10">
        <v>76.8</v>
      </c>
      <c r="O70" s="10">
        <v>4.3</v>
      </c>
      <c r="P70" s="10">
        <v>0</v>
      </c>
      <c r="Q70" s="10">
        <f t="shared" si="2"/>
        <v>521.29999999999995</v>
      </c>
      <c r="R70" s="11">
        <v>39200</v>
      </c>
      <c r="S70" s="17">
        <f t="shared" si="3"/>
        <v>2842751</v>
      </c>
      <c r="T70" s="10">
        <v>252.6</v>
      </c>
      <c r="U70" s="25"/>
      <c r="V70" s="46">
        <f t="shared" si="4"/>
        <v>252.6</v>
      </c>
      <c r="W70" s="25">
        <v>5.5</v>
      </c>
      <c r="X70" s="25">
        <v>0</v>
      </c>
      <c r="Y70" s="10">
        <f t="shared" si="5"/>
        <v>258.10000000000002</v>
      </c>
      <c r="Z70" s="10">
        <f t="shared" si="6"/>
        <v>153.6</v>
      </c>
      <c r="AA70" s="25">
        <v>27.7</v>
      </c>
      <c r="AB70" s="25">
        <f t="shared" si="7"/>
        <v>0</v>
      </c>
      <c r="AC70" s="25">
        <f t="shared" si="8"/>
        <v>76.8</v>
      </c>
      <c r="AD70" s="25">
        <f t="shared" si="9"/>
        <v>4.3</v>
      </c>
      <c r="AE70" s="25">
        <v>0</v>
      </c>
      <c r="AF70" s="10">
        <f t="shared" si="10"/>
        <v>520.5</v>
      </c>
      <c r="AG70" s="11">
        <f t="shared" si="11"/>
        <v>39200</v>
      </c>
      <c r="AH70" s="17">
        <f t="shared" si="12"/>
        <v>2961808</v>
      </c>
      <c r="AI70" s="11">
        <f t="shared" si="13"/>
        <v>119057</v>
      </c>
      <c r="AJ70" s="78"/>
      <c r="AK70" s="69">
        <v>256</v>
      </c>
      <c r="AL70" s="70">
        <f t="shared" si="14"/>
        <v>0</v>
      </c>
      <c r="AM70" s="1" t="b">
        <f t="shared" si="15"/>
        <v>1</v>
      </c>
      <c r="AN70" s="71">
        <f t="shared" si="16"/>
        <v>1526.4559999999999</v>
      </c>
      <c r="AO70" s="72">
        <f t="shared" si="17"/>
        <v>0.59525099999999997</v>
      </c>
      <c r="AP70" s="73">
        <f t="shared" si="18"/>
        <v>153.6</v>
      </c>
      <c r="AQ70" s="1" t="b">
        <f t="shared" si="19"/>
        <v>0</v>
      </c>
      <c r="AR70" s="1">
        <f t="shared" si="20"/>
        <v>0</v>
      </c>
      <c r="AS70" s="72">
        <f t="shared" si="21"/>
        <v>0</v>
      </c>
      <c r="AT70" s="73">
        <f t="shared" si="22"/>
        <v>0</v>
      </c>
      <c r="AU70" s="74">
        <f t="shared" si="23"/>
        <v>0</v>
      </c>
      <c r="AV70" s="75">
        <f t="shared" si="24"/>
        <v>153.6</v>
      </c>
      <c r="AW70" s="78"/>
      <c r="AX70" s="33">
        <v>256</v>
      </c>
      <c r="AY70" s="34" t="s">
        <v>31</v>
      </c>
      <c r="AZ70" s="34" t="s">
        <v>32</v>
      </c>
      <c r="BA70" s="43" t="s">
        <v>447</v>
      </c>
      <c r="BB70" s="44">
        <v>0</v>
      </c>
      <c r="BC70" s="43" t="str">
        <f t="shared" si="28"/>
        <v>NO</v>
      </c>
      <c r="BD70" s="45">
        <f t="shared" si="25"/>
        <v>0.4</v>
      </c>
      <c r="BE70" s="43" t="str">
        <f t="shared" si="26"/>
        <v>NO</v>
      </c>
      <c r="BF70" s="43" t="str">
        <f t="shared" si="27"/>
        <v>NO</v>
      </c>
    </row>
    <row r="71" spans="1:58" x14ac:dyDescent="0.35">
      <c r="A71" s="9">
        <v>257</v>
      </c>
      <c r="B71" s="1" t="s">
        <v>31</v>
      </c>
      <c r="C71" s="1" t="s">
        <v>33</v>
      </c>
      <c r="D71" s="26">
        <v>1058.8</v>
      </c>
      <c r="E71" s="32">
        <v>1043.7</v>
      </c>
      <c r="F71" s="10">
        <v>1051.3</v>
      </c>
      <c r="G71" s="10">
        <v>30</v>
      </c>
      <c r="H71" s="10">
        <v>0</v>
      </c>
      <c r="I71" s="10">
        <f t="shared" ref="I71:I134" si="29">F71+G71+H71</f>
        <v>1081.3</v>
      </c>
      <c r="J71" s="10">
        <v>236.5</v>
      </c>
      <c r="K71" s="11">
        <v>277673</v>
      </c>
      <c r="L71" s="10">
        <v>51.6</v>
      </c>
      <c r="M71" s="10">
        <v>3.3</v>
      </c>
      <c r="N71" s="10">
        <v>327.5</v>
      </c>
      <c r="O71" s="10">
        <v>42.5</v>
      </c>
      <c r="P71" s="10">
        <v>0</v>
      </c>
      <c r="Q71" s="10">
        <f t="shared" ref="Q71:Q134" si="30">I71+J71+L71+M71+N71+O71+P71</f>
        <v>1742.7</v>
      </c>
      <c r="R71" s="11">
        <v>114800</v>
      </c>
      <c r="S71" s="17">
        <f t="shared" ref="S71:S134" si="31">SUM(Q71*$S$5)+R71</f>
        <v>9487041</v>
      </c>
      <c r="T71" s="10">
        <v>1015.6</v>
      </c>
      <c r="U71" s="25"/>
      <c r="V71" s="46">
        <f t="shared" ref="V71:V134" si="32">IF(BF71="YES",MAX(U71,T71,AVERAGE(D71, E71,T71)),MAX(U71,T71))</f>
        <v>1015.6</v>
      </c>
      <c r="W71" s="25">
        <v>30</v>
      </c>
      <c r="X71" s="25">
        <v>0</v>
      </c>
      <c r="Y71" s="10">
        <f t="shared" ref="Y71:Y134" si="33">V71+W71+X71</f>
        <v>1045.5999999999999</v>
      </c>
      <c r="Z71" s="10">
        <f t="shared" ref="Z71:Z134" si="34">AV71</f>
        <v>241.4</v>
      </c>
      <c r="AA71" s="25">
        <v>51.6</v>
      </c>
      <c r="AB71" s="25">
        <f t="shared" ref="AB71:AB134" si="35">M71</f>
        <v>3.3</v>
      </c>
      <c r="AC71" s="25">
        <f t="shared" ref="AC71:AC134" si="36">N71</f>
        <v>327.5</v>
      </c>
      <c r="AD71" s="25">
        <f t="shared" ref="AD71:AD134" si="37">O71</f>
        <v>42.5</v>
      </c>
      <c r="AE71" s="25">
        <v>0</v>
      </c>
      <c r="AF71" s="10">
        <f t="shared" ref="AF71:AF134" si="38">Y71+Z71+AA71+AB71+AC71+AD71+AE71</f>
        <v>1711.9</v>
      </c>
      <c r="AG71" s="11">
        <f t="shared" ref="AG71:AG134" si="39">R71</f>
        <v>114800</v>
      </c>
      <c r="AH71" s="17">
        <f t="shared" ref="AH71:AH134" si="40">SUM(AF71*$AH$5)+AG71</f>
        <v>9727119</v>
      </c>
      <c r="AI71" s="11">
        <f t="shared" ref="AI71:AI134" si="41">AH71-S71</f>
        <v>240078</v>
      </c>
      <c r="AJ71" s="78"/>
      <c r="AK71" s="69">
        <v>257</v>
      </c>
      <c r="AL71" s="70">
        <f t="shared" ref="AL71:AL134" si="42">ROUND(IF(Y71-X71&lt;=99.9,((Y71-X71)*1.014331),0),1)</f>
        <v>0</v>
      </c>
      <c r="AM71" s="1" t="b">
        <f t="shared" ref="AM71:AM134" si="43">AND(Y71-X71&gt;99.9,Y71-X71&lt;=299.9)</f>
        <v>0</v>
      </c>
      <c r="AN71" s="71">
        <f t="shared" ref="AN71:AN134" si="44">IF(AM71=TRUE,ROUND((Y71-X71-100)*9.655,3),0)</f>
        <v>0</v>
      </c>
      <c r="AO71" s="72">
        <f t="shared" ref="AO71:AO134" si="45">IF(AM71=TRUE,ROUND(((7337-AN71)/3642.4)-1,6),0)</f>
        <v>0</v>
      </c>
      <c r="AP71" s="73">
        <f t="shared" ref="AP71:AP134" si="46">ROUND(AO71*Y71,1)</f>
        <v>0</v>
      </c>
      <c r="AQ71" s="1" t="b">
        <f t="shared" ref="AQ71:AQ134" si="47">AND(Y71-X71&gt;299.9,Y71-X71&lt;=1621.9)</f>
        <v>1</v>
      </c>
      <c r="AR71" s="1">
        <f t="shared" ref="AR71:AR134" si="48">IF(AQ71=TRUE,ROUND((Y71-X71-300)*1.2375,4),0)</f>
        <v>922.68</v>
      </c>
      <c r="AS71" s="72">
        <f t="shared" ref="AS71:AS134" si="49">IF(AQ71=TRUE,ROUND(((5406-AR71)/3642.4)-1,6),0)</f>
        <v>0.23086999999999999</v>
      </c>
      <c r="AT71" s="73">
        <f t="shared" ref="AT71:AT134" si="50">ROUND(AS71*Y71,1)</f>
        <v>241.4</v>
      </c>
      <c r="AU71" s="74">
        <f t="shared" ref="AU71:AU134" si="51">ROUND(IF(Y71-X71&gt;=1622,((Y71-X71)*0.03504),0),1)</f>
        <v>0</v>
      </c>
      <c r="AV71" s="75">
        <f t="shared" ref="AV71:AV134" si="52">MAX(AL71,AP71,AT71,AU71)</f>
        <v>241.4</v>
      </c>
      <c r="AW71" s="78"/>
      <c r="AX71" s="33">
        <v>257</v>
      </c>
      <c r="AY71" s="34" t="s">
        <v>31</v>
      </c>
      <c r="AZ71" s="34" t="s">
        <v>33</v>
      </c>
      <c r="BA71" s="43" t="s">
        <v>447</v>
      </c>
      <c r="BB71" s="44">
        <v>1</v>
      </c>
      <c r="BC71" s="43" t="str">
        <f t="shared" si="28"/>
        <v>YES</v>
      </c>
      <c r="BD71" s="45">
        <f t="shared" ref="BD71:BD134" si="53">T71-E71</f>
        <v>-28.1</v>
      </c>
      <c r="BE71" s="43" t="str">
        <f t="shared" ref="BE71:BE134" si="54">IF(BD71&lt;0, "YES", "NO")</f>
        <v>YES</v>
      </c>
      <c r="BF71" s="43" t="str">
        <f t="shared" ref="BF71:BF134" si="55">IF(AND(BA71="YES", BC71="YES", BE71="YES"), "YES", "NO")</f>
        <v>NO</v>
      </c>
    </row>
    <row r="72" spans="1:58" x14ac:dyDescent="0.35">
      <c r="A72" s="9">
        <v>258</v>
      </c>
      <c r="B72" s="1" t="s">
        <v>31</v>
      </c>
      <c r="C72" s="1" t="s">
        <v>34</v>
      </c>
      <c r="D72" s="26">
        <v>618</v>
      </c>
      <c r="E72" s="32">
        <v>579.5</v>
      </c>
      <c r="F72" s="10">
        <v>604.70000000000005</v>
      </c>
      <c r="G72" s="10">
        <v>11.5</v>
      </c>
      <c r="H72" s="10">
        <v>0</v>
      </c>
      <c r="I72" s="10">
        <f t="shared" si="29"/>
        <v>616.20000000000005</v>
      </c>
      <c r="J72" s="10">
        <v>232.2</v>
      </c>
      <c r="K72" s="11">
        <v>147791</v>
      </c>
      <c r="L72" s="10">
        <v>27.5</v>
      </c>
      <c r="M72" s="10">
        <v>0</v>
      </c>
      <c r="N72" s="10">
        <v>156.80000000000001</v>
      </c>
      <c r="O72" s="10">
        <v>24.3</v>
      </c>
      <c r="P72" s="10">
        <v>0</v>
      </c>
      <c r="Q72" s="10">
        <f t="shared" si="30"/>
        <v>1057</v>
      </c>
      <c r="R72" s="11">
        <v>1607050</v>
      </c>
      <c r="S72" s="17">
        <f t="shared" si="31"/>
        <v>7291596</v>
      </c>
      <c r="T72" s="10">
        <v>604.70000000000005</v>
      </c>
      <c r="U72" s="25"/>
      <c r="V72" s="46">
        <f t="shared" si="32"/>
        <v>604.70000000000005</v>
      </c>
      <c r="W72" s="25">
        <v>11.5</v>
      </c>
      <c r="X72" s="25">
        <v>0</v>
      </c>
      <c r="Y72" s="10">
        <f t="shared" si="33"/>
        <v>616.20000000000005</v>
      </c>
      <c r="Z72" s="10">
        <f t="shared" si="34"/>
        <v>232.2</v>
      </c>
      <c r="AA72" s="25">
        <v>27.5</v>
      </c>
      <c r="AB72" s="25">
        <f t="shared" si="35"/>
        <v>0</v>
      </c>
      <c r="AC72" s="25">
        <f t="shared" si="36"/>
        <v>156.80000000000001</v>
      </c>
      <c r="AD72" s="25">
        <f t="shared" si="37"/>
        <v>24.3</v>
      </c>
      <c r="AE72" s="25">
        <v>0</v>
      </c>
      <c r="AF72" s="10">
        <f t="shared" si="38"/>
        <v>1057</v>
      </c>
      <c r="AG72" s="11">
        <f t="shared" si="39"/>
        <v>1607050</v>
      </c>
      <c r="AH72" s="17">
        <f t="shared" si="40"/>
        <v>7542105</v>
      </c>
      <c r="AI72" s="11">
        <f t="shared" si="41"/>
        <v>250509</v>
      </c>
      <c r="AJ72" s="78"/>
      <c r="AK72" s="69">
        <v>258</v>
      </c>
      <c r="AL72" s="70">
        <f t="shared" si="42"/>
        <v>0</v>
      </c>
      <c r="AM72" s="1" t="b">
        <f t="shared" si="43"/>
        <v>0</v>
      </c>
      <c r="AN72" s="71">
        <f t="shared" si="44"/>
        <v>0</v>
      </c>
      <c r="AO72" s="72">
        <f t="shared" si="45"/>
        <v>0</v>
      </c>
      <c r="AP72" s="73">
        <f t="shared" si="46"/>
        <v>0</v>
      </c>
      <c r="AQ72" s="1" t="b">
        <f t="shared" si="47"/>
        <v>1</v>
      </c>
      <c r="AR72" s="1">
        <f t="shared" si="48"/>
        <v>391.29750000000001</v>
      </c>
      <c r="AS72" s="72">
        <f t="shared" si="49"/>
        <v>0.37675799999999998</v>
      </c>
      <c r="AT72" s="73">
        <f t="shared" si="50"/>
        <v>232.2</v>
      </c>
      <c r="AU72" s="74">
        <f t="shared" si="51"/>
        <v>0</v>
      </c>
      <c r="AV72" s="75">
        <f t="shared" si="52"/>
        <v>232.2</v>
      </c>
      <c r="AW72" s="78"/>
      <c r="AX72" s="33">
        <v>258</v>
      </c>
      <c r="AY72" s="34" t="s">
        <v>31</v>
      </c>
      <c r="AZ72" s="34" t="s">
        <v>34</v>
      </c>
      <c r="BA72" s="43" t="s">
        <v>447</v>
      </c>
      <c r="BB72" s="44">
        <v>1</v>
      </c>
      <c r="BC72" s="43" t="str">
        <f t="shared" si="28"/>
        <v>YES</v>
      </c>
      <c r="BD72" s="45">
        <f t="shared" si="53"/>
        <v>25.2</v>
      </c>
      <c r="BE72" s="43" t="str">
        <f t="shared" si="54"/>
        <v>NO</v>
      </c>
      <c r="BF72" s="43" t="str">
        <f t="shared" si="55"/>
        <v>NO</v>
      </c>
    </row>
    <row r="73" spans="1:58" x14ac:dyDescent="0.35">
      <c r="A73" s="9">
        <v>259</v>
      </c>
      <c r="B73" s="1" t="s">
        <v>347</v>
      </c>
      <c r="C73" s="1" t="s">
        <v>348</v>
      </c>
      <c r="D73" s="26">
        <v>43397</v>
      </c>
      <c r="E73" s="32">
        <v>43142.5</v>
      </c>
      <c r="F73" s="10">
        <v>43269.8</v>
      </c>
      <c r="G73" s="10">
        <v>893.5</v>
      </c>
      <c r="H73" s="10">
        <v>3</v>
      </c>
      <c r="I73" s="10">
        <f t="shared" si="29"/>
        <v>44166.3</v>
      </c>
      <c r="J73" s="10">
        <v>1547.5</v>
      </c>
      <c r="K73" s="11">
        <v>11109033</v>
      </c>
      <c r="L73" s="10">
        <v>2065.6</v>
      </c>
      <c r="M73" s="10">
        <v>2039.6</v>
      </c>
      <c r="N73" s="10">
        <v>19162.599999999999</v>
      </c>
      <c r="O73" s="10">
        <v>751.4</v>
      </c>
      <c r="P73" s="10">
        <v>0</v>
      </c>
      <c r="Q73" s="10">
        <f t="shared" si="30"/>
        <v>69733</v>
      </c>
      <c r="R73" s="11">
        <v>3086160</v>
      </c>
      <c r="S73" s="17">
        <f t="shared" si="31"/>
        <v>378110234</v>
      </c>
      <c r="T73" s="10">
        <v>43192.3</v>
      </c>
      <c r="U73" s="25"/>
      <c r="V73" s="46">
        <f t="shared" si="32"/>
        <v>43192.3</v>
      </c>
      <c r="W73" s="25">
        <v>893.5</v>
      </c>
      <c r="X73" s="25">
        <v>3</v>
      </c>
      <c r="Y73" s="10">
        <f t="shared" si="33"/>
        <v>44088.800000000003</v>
      </c>
      <c r="Z73" s="10">
        <f t="shared" si="34"/>
        <v>1544.8</v>
      </c>
      <c r="AA73" s="25">
        <v>2065.6</v>
      </c>
      <c r="AB73" s="25">
        <f t="shared" si="35"/>
        <v>2039.6</v>
      </c>
      <c r="AC73" s="25">
        <f t="shared" si="36"/>
        <v>19162.599999999999</v>
      </c>
      <c r="AD73" s="25">
        <f t="shared" si="37"/>
        <v>751.4</v>
      </c>
      <c r="AE73" s="25">
        <v>0</v>
      </c>
      <c r="AF73" s="10">
        <f t="shared" si="38"/>
        <v>69652.800000000003</v>
      </c>
      <c r="AG73" s="11">
        <f t="shared" si="39"/>
        <v>3086160</v>
      </c>
      <c r="AH73" s="17">
        <f t="shared" si="40"/>
        <v>394186632</v>
      </c>
      <c r="AI73" s="11">
        <f t="shared" si="41"/>
        <v>16076398</v>
      </c>
      <c r="AJ73" s="78"/>
      <c r="AK73" s="69">
        <v>259</v>
      </c>
      <c r="AL73" s="70">
        <f t="shared" si="42"/>
        <v>0</v>
      </c>
      <c r="AM73" s="1" t="b">
        <f t="shared" si="43"/>
        <v>0</v>
      </c>
      <c r="AN73" s="71">
        <f t="shared" si="44"/>
        <v>0</v>
      </c>
      <c r="AO73" s="72">
        <f t="shared" si="45"/>
        <v>0</v>
      </c>
      <c r="AP73" s="73">
        <f t="shared" si="46"/>
        <v>0</v>
      </c>
      <c r="AQ73" s="1" t="b">
        <f t="shared" si="47"/>
        <v>0</v>
      </c>
      <c r="AR73" s="1">
        <f t="shared" si="48"/>
        <v>0</v>
      </c>
      <c r="AS73" s="72">
        <f t="shared" si="49"/>
        <v>0</v>
      </c>
      <c r="AT73" s="73">
        <f t="shared" si="50"/>
        <v>0</v>
      </c>
      <c r="AU73" s="74">
        <f t="shared" si="51"/>
        <v>1544.8</v>
      </c>
      <c r="AV73" s="75">
        <f t="shared" si="52"/>
        <v>1544.8</v>
      </c>
      <c r="AW73" s="78"/>
      <c r="AX73" s="33">
        <v>259</v>
      </c>
      <c r="AY73" s="34" t="s">
        <v>347</v>
      </c>
      <c r="AZ73" s="34" t="s">
        <v>348</v>
      </c>
      <c r="BA73" s="43" t="s">
        <v>447</v>
      </c>
      <c r="BB73" s="44">
        <v>1</v>
      </c>
      <c r="BC73" s="43" t="str">
        <f t="shared" ref="BC73:BC136" si="56">IF(BB73&gt;0, "YES", "NO")</f>
        <v>YES</v>
      </c>
      <c r="BD73" s="45">
        <f t="shared" si="53"/>
        <v>49.8</v>
      </c>
      <c r="BE73" s="43" t="str">
        <f t="shared" si="54"/>
        <v>NO</v>
      </c>
      <c r="BF73" s="43" t="str">
        <f t="shared" si="55"/>
        <v>NO</v>
      </c>
    </row>
    <row r="74" spans="1:58" x14ac:dyDescent="0.35">
      <c r="A74" s="9">
        <v>260</v>
      </c>
      <c r="B74" s="1" t="s">
        <v>347</v>
      </c>
      <c r="C74" s="1" t="s">
        <v>349</v>
      </c>
      <c r="D74" s="26">
        <v>6830.5</v>
      </c>
      <c r="E74" s="32">
        <v>6837.6</v>
      </c>
      <c r="F74" s="10">
        <v>6954.3</v>
      </c>
      <c r="G74" s="10">
        <v>37.5</v>
      </c>
      <c r="H74" s="10">
        <v>0</v>
      </c>
      <c r="I74" s="10">
        <f t="shared" si="29"/>
        <v>6991.8</v>
      </c>
      <c r="J74" s="10">
        <v>245</v>
      </c>
      <c r="K74" s="11">
        <v>927469</v>
      </c>
      <c r="L74" s="10">
        <v>172.5</v>
      </c>
      <c r="M74" s="10">
        <v>95.1</v>
      </c>
      <c r="N74" s="10">
        <v>1510.3</v>
      </c>
      <c r="O74" s="10">
        <v>154.69999999999999</v>
      </c>
      <c r="P74" s="10">
        <v>0</v>
      </c>
      <c r="Q74" s="10">
        <f t="shared" si="30"/>
        <v>9169.4</v>
      </c>
      <c r="R74" s="11">
        <v>402640</v>
      </c>
      <c r="S74" s="17">
        <f t="shared" si="31"/>
        <v>49715673</v>
      </c>
      <c r="T74" s="10">
        <v>6954.3</v>
      </c>
      <c r="U74" s="25"/>
      <c r="V74" s="46">
        <f t="shared" si="32"/>
        <v>6954.3</v>
      </c>
      <c r="W74" s="25">
        <v>37.5</v>
      </c>
      <c r="X74" s="25">
        <v>0</v>
      </c>
      <c r="Y74" s="10">
        <f t="shared" si="33"/>
        <v>6991.8</v>
      </c>
      <c r="Z74" s="10">
        <f t="shared" si="34"/>
        <v>245</v>
      </c>
      <c r="AA74" s="25">
        <v>172.5</v>
      </c>
      <c r="AB74" s="25">
        <f t="shared" si="35"/>
        <v>95.1</v>
      </c>
      <c r="AC74" s="25">
        <f t="shared" si="36"/>
        <v>1510.3</v>
      </c>
      <c r="AD74" s="25">
        <f t="shared" si="37"/>
        <v>154.69999999999999</v>
      </c>
      <c r="AE74" s="25">
        <v>0</v>
      </c>
      <c r="AF74" s="10">
        <f t="shared" si="38"/>
        <v>9169.4</v>
      </c>
      <c r="AG74" s="11">
        <f t="shared" si="39"/>
        <v>402640</v>
      </c>
      <c r="AH74" s="17">
        <f t="shared" si="40"/>
        <v>51888821</v>
      </c>
      <c r="AI74" s="11">
        <f t="shared" si="41"/>
        <v>2173148</v>
      </c>
      <c r="AJ74" s="78"/>
      <c r="AK74" s="69">
        <v>260</v>
      </c>
      <c r="AL74" s="70">
        <f t="shared" si="42"/>
        <v>0</v>
      </c>
      <c r="AM74" s="1" t="b">
        <f t="shared" si="43"/>
        <v>0</v>
      </c>
      <c r="AN74" s="71">
        <f t="shared" si="44"/>
        <v>0</v>
      </c>
      <c r="AO74" s="72">
        <f t="shared" si="45"/>
        <v>0</v>
      </c>
      <c r="AP74" s="73">
        <f t="shared" si="46"/>
        <v>0</v>
      </c>
      <c r="AQ74" s="1" t="b">
        <f t="shared" si="47"/>
        <v>0</v>
      </c>
      <c r="AR74" s="1">
        <f t="shared" si="48"/>
        <v>0</v>
      </c>
      <c r="AS74" s="72">
        <f t="shared" si="49"/>
        <v>0</v>
      </c>
      <c r="AT74" s="73">
        <f t="shared" si="50"/>
        <v>0</v>
      </c>
      <c r="AU74" s="74">
        <f t="shared" si="51"/>
        <v>245</v>
      </c>
      <c r="AV74" s="75">
        <f t="shared" si="52"/>
        <v>245</v>
      </c>
      <c r="AW74" s="78"/>
      <c r="AX74" s="33">
        <v>260</v>
      </c>
      <c r="AY74" s="34" t="s">
        <v>347</v>
      </c>
      <c r="AZ74" s="34" t="s">
        <v>349</v>
      </c>
      <c r="BA74" s="43" t="s">
        <v>448</v>
      </c>
      <c r="BB74" s="44">
        <v>1</v>
      </c>
      <c r="BC74" s="43" t="str">
        <f t="shared" si="56"/>
        <v>YES</v>
      </c>
      <c r="BD74" s="45">
        <f t="shared" si="53"/>
        <v>116.7</v>
      </c>
      <c r="BE74" s="43" t="str">
        <f t="shared" si="54"/>
        <v>NO</v>
      </c>
      <c r="BF74" s="43" t="str">
        <f t="shared" si="55"/>
        <v>NO</v>
      </c>
    </row>
    <row r="75" spans="1:58" x14ac:dyDescent="0.35">
      <c r="A75" s="9">
        <v>261</v>
      </c>
      <c r="B75" s="1" t="s">
        <v>347</v>
      </c>
      <c r="C75" s="1" t="s">
        <v>350</v>
      </c>
      <c r="D75" s="26">
        <v>5477.4</v>
      </c>
      <c r="E75" s="32">
        <v>5186</v>
      </c>
      <c r="F75" s="10">
        <v>5331.7</v>
      </c>
      <c r="G75" s="10">
        <v>90.5</v>
      </c>
      <c r="H75" s="10">
        <v>0</v>
      </c>
      <c r="I75" s="10">
        <f t="shared" si="29"/>
        <v>5422.2</v>
      </c>
      <c r="J75" s="10">
        <v>190</v>
      </c>
      <c r="K75" s="11">
        <v>1566613</v>
      </c>
      <c r="L75" s="10">
        <v>291.3</v>
      </c>
      <c r="M75" s="10">
        <v>53.8</v>
      </c>
      <c r="N75" s="10">
        <v>1641.5</v>
      </c>
      <c r="O75" s="10">
        <v>94.1</v>
      </c>
      <c r="P75" s="10">
        <v>0</v>
      </c>
      <c r="Q75" s="10">
        <f t="shared" si="30"/>
        <v>7692.9</v>
      </c>
      <c r="R75" s="11">
        <v>509600</v>
      </c>
      <c r="S75" s="17">
        <f t="shared" si="31"/>
        <v>41882016</v>
      </c>
      <c r="T75" s="10">
        <v>5076.3999999999996</v>
      </c>
      <c r="U75" s="25"/>
      <c r="V75" s="46">
        <f t="shared" si="32"/>
        <v>5076.3999999999996</v>
      </c>
      <c r="W75" s="25">
        <v>90.5</v>
      </c>
      <c r="X75" s="25">
        <v>0</v>
      </c>
      <c r="Y75" s="10">
        <f t="shared" si="33"/>
        <v>5166.8999999999996</v>
      </c>
      <c r="Z75" s="10">
        <f t="shared" si="34"/>
        <v>181</v>
      </c>
      <c r="AA75" s="25">
        <v>291.3</v>
      </c>
      <c r="AB75" s="25">
        <f t="shared" si="35"/>
        <v>53.8</v>
      </c>
      <c r="AC75" s="25">
        <f t="shared" si="36"/>
        <v>1641.5</v>
      </c>
      <c r="AD75" s="25">
        <f t="shared" si="37"/>
        <v>94.1</v>
      </c>
      <c r="AE75" s="25">
        <v>0</v>
      </c>
      <c r="AF75" s="10">
        <f t="shared" si="38"/>
        <v>7428.6</v>
      </c>
      <c r="AG75" s="11">
        <f t="shared" si="39"/>
        <v>509600</v>
      </c>
      <c r="AH75" s="17">
        <f t="shared" si="40"/>
        <v>42221189</v>
      </c>
      <c r="AI75" s="11">
        <f t="shared" si="41"/>
        <v>339173</v>
      </c>
      <c r="AJ75" s="78"/>
      <c r="AK75" s="69">
        <v>261</v>
      </c>
      <c r="AL75" s="70">
        <f t="shared" si="42"/>
        <v>0</v>
      </c>
      <c r="AM75" s="1" t="b">
        <f t="shared" si="43"/>
        <v>0</v>
      </c>
      <c r="AN75" s="71">
        <f t="shared" si="44"/>
        <v>0</v>
      </c>
      <c r="AO75" s="72">
        <f t="shared" si="45"/>
        <v>0</v>
      </c>
      <c r="AP75" s="73">
        <f t="shared" si="46"/>
        <v>0</v>
      </c>
      <c r="AQ75" s="1" t="b">
        <f t="shared" si="47"/>
        <v>0</v>
      </c>
      <c r="AR75" s="1">
        <f t="shared" si="48"/>
        <v>0</v>
      </c>
      <c r="AS75" s="72">
        <f t="shared" si="49"/>
        <v>0</v>
      </c>
      <c r="AT75" s="73">
        <f t="shared" si="50"/>
        <v>0</v>
      </c>
      <c r="AU75" s="74">
        <f t="shared" si="51"/>
        <v>181</v>
      </c>
      <c r="AV75" s="75">
        <f t="shared" si="52"/>
        <v>181</v>
      </c>
      <c r="AW75" s="78"/>
      <c r="AX75" s="33">
        <v>261</v>
      </c>
      <c r="AY75" s="34" t="s">
        <v>347</v>
      </c>
      <c r="AZ75" s="34" t="s">
        <v>350</v>
      </c>
      <c r="BA75" s="43" t="s">
        <v>447</v>
      </c>
      <c r="BB75" s="44">
        <v>1</v>
      </c>
      <c r="BC75" s="43" t="str">
        <f t="shared" si="56"/>
        <v>YES</v>
      </c>
      <c r="BD75" s="45">
        <f t="shared" si="53"/>
        <v>-109.6</v>
      </c>
      <c r="BE75" s="43" t="str">
        <f t="shared" si="54"/>
        <v>YES</v>
      </c>
      <c r="BF75" s="43" t="str">
        <f t="shared" si="55"/>
        <v>NO</v>
      </c>
    </row>
    <row r="76" spans="1:58" x14ac:dyDescent="0.35">
      <c r="A76" s="9">
        <v>262</v>
      </c>
      <c r="B76" s="1" t="s">
        <v>347</v>
      </c>
      <c r="C76" s="1" t="s">
        <v>351</v>
      </c>
      <c r="D76" s="26">
        <v>3036.1</v>
      </c>
      <c r="E76" s="32">
        <v>3016.1</v>
      </c>
      <c r="F76" s="10">
        <v>3026.1</v>
      </c>
      <c r="G76" s="10">
        <v>38</v>
      </c>
      <c r="H76" s="10">
        <v>0</v>
      </c>
      <c r="I76" s="10">
        <f t="shared" si="29"/>
        <v>3064.1</v>
      </c>
      <c r="J76" s="10">
        <v>107.4</v>
      </c>
      <c r="K76" s="11">
        <v>1149039</v>
      </c>
      <c r="L76" s="10">
        <v>213.7</v>
      </c>
      <c r="M76" s="10">
        <v>23.5</v>
      </c>
      <c r="N76" s="10">
        <v>571.5</v>
      </c>
      <c r="O76" s="10">
        <v>67.400000000000006</v>
      </c>
      <c r="P76" s="10">
        <v>0</v>
      </c>
      <c r="Q76" s="10">
        <f t="shared" si="30"/>
        <v>4047.6</v>
      </c>
      <c r="R76" s="11">
        <v>357250</v>
      </c>
      <c r="S76" s="17">
        <f t="shared" si="31"/>
        <v>22125243</v>
      </c>
      <c r="T76" s="10">
        <v>3008.2</v>
      </c>
      <c r="U76" s="25"/>
      <c r="V76" s="46">
        <f t="shared" si="32"/>
        <v>3008.2</v>
      </c>
      <c r="W76" s="25">
        <v>38</v>
      </c>
      <c r="X76" s="25">
        <v>0</v>
      </c>
      <c r="Y76" s="10">
        <f t="shared" si="33"/>
        <v>3046.2</v>
      </c>
      <c r="Z76" s="10">
        <f t="shared" si="34"/>
        <v>106.7</v>
      </c>
      <c r="AA76" s="25">
        <v>213.7</v>
      </c>
      <c r="AB76" s="25">
        <f t="shared" si="35"/>
        <v>23.5</v>
      </c>
      <c r="AC76" s="25">
        <f t="shared" si="36"/>
        <v>571.5</v>
      </c>
      <c r="AD76" s="25">
        <f t="shared" si="37"/>
        <v>67.400000000000006</v>
      </c>
      <c r="AE76" s="25">
        <v>0</v>
      </c>
      <c r="AF76" s="10">
        <f t="shared" si="38"/>
        <v>4029</v>
      </c>
      <c r="AG76" s="11">
        <f t="shared" si="39"/>
        <v>357250</v>
      </c>
      <c r="AH76" s="17">
        <f t="shared" si="40"/>
        <v>22980085</v>
      </c>
      <c r="AI76" s="11">
        <f t="shared" si="41"/>
        <v>854842</v>
      </c>
      <c r="AJ76" s="78"/>
      <c r="AK76" s="69">
        <v>262</v>
      </c>
      <c r="AL76" s="70">
        <f t="shared" si="42"/>
        <v>0</v>
      </c>
      <c r="AM76" s="1" t="b">
        <f t="shared" si="43"/>
        <v>0</v>
      </c>
      <c r="AN76" s="71">
        <f t="shared" si="44"/>
        <v>0</v>
      </c>
      <c r="AO76" s="72">
        <f t="shared" si="45"/>
        <v>0</v>
      </c>
      <c r="AP76" s="73">
        <f t="shared" si="46"/>
        <v>0</v>
      </c>
      <c r="AQ76" s="1" t="b">
        <f t="shared" si="47"/>
        <v>0</v>
      </c>
      <c r="AR76" s="1">
        <f t="shared" si="48"/>
        <v>0</v>
      </c>
      <c r="AS76" s="72">
        <f t="shared" si="49"/>
        <v>0</v>
      </c>
      <c r="AT76" s="73">
        <f t="shared" si="50"/>
        <v>0</v>
      </c>
      <c r="AU76" s="74">
        <f t="shared" si="51"/>
        <v>106.7</v>
      </c>
      <c r="AV76" s="75">
        <f t="shared" si="52"/>
        <v>106.7</v>
      </c>
      <c r="AW76" s="78"/>
      <c r="AX76" s="33">
        <v>262</v>
      </c>
      <c r="AY76" s="34" t="s">
        <v>347</v>
      </c>
      <c r="AZ76" s="34" t="s">
        <v>351</v>
      </c>
      <c r="BA76" s="43" t="s">
        <v>447</v>
      </c>
      <c r="BB76" s="44">
        <v>1</v>
      </c>
      <c r="BC76" s="43" t="str">
        <f t="shared" si="56"/>
        <v>YES</v>
      </c>
      <c r="BD76" s="45">
        <f t="shared" si="53"/>
        <v>-7.9</v>
      </c>
      <c r="BE76" s="43" t="str">
        <f t="shared" si="54"/>
        <v>YES</v>
      </c>
      <c r="BF76" s="43" t="str">
        <f t="shared" si="55"/>
        <v>NO</v>
      </c>
    </row>
    <row r="77" spans="1:58" x14ac:dyDescent="0.35">
      <c r="A77" s="9">
        <v>263</v>
      </c>
      <c r="B77" s="1" t="s">
        <v>347</v>
      </c>
      <c r="C77" s="1" t="s">
        <v>352</v>
      </c>
      <c r="D77" s="26">
        <v>1753</v>
      </c>
      <c r="E77" s="32">
        <v>1726.8</v>
      </c>
      <c r="F77" s="10">
        <v>1739.9</v>
      </c>
      <c r="G77" s="10">
        <v>24.5</v>
      </c>
      <c r="H77" s="10">
        <v>0</v>
      </c>
      <c r="I77" s="10">
        <f t="shared" si="29"/>
        <v>1764.4</v>
      </c>
      <c r="J77" s="10">
        <v>61.8</v>
      </c>
      <c r="K77" s="11">
        <v>319572</v>
      </c>
      <c r="L77" s="10">
        <v>59.4</v>
      </c>
      <c r="M77" s="10">
        <v>2.4</v>
      </c>
      <c r="N77" s="10">
        <v>254.1</v>
      </c>
      <c r="O77" s="10">
        <v>34.200000000000003</v>
      </c>
      <c r="P77" s="10">
        <v>0</v>
      </c>
      <c r="Q77" s="10">
        <f t="shared" si="30"/>
        <v>2176.3000000000002</v>
      </c>
      <c r="R77" s="11">
        <v>0</v>
      </c>
      <c r="S77" s="17">
        <f t="shared" si="31"/>
        <v>11704141</v>
      </c>
      <c r="T77" s="10">
        <v>1638</v>
      </c>
      <c r="U77" s="25"/>
      <c r="V77" s="46">
        <f t="shared" si="32"/>
        <v>1638</v>
      </c>
      <c r="W77" s="25">
        <v>24.5</v>
      </c>
      <c r="X77" s="25">
        <v>0</v>
      </c>
      <c r="Y77" s="10">
        <f t="shared" si="33"/>
        <v>1662.5</v>
      </c>
      <c r="Z77" s="10">
        <f t="shared" si="34"/>
        <v>58.3</v>
      </c>
      <c r="AA77" s="25">
        <v>59.4</v>
      </c>
      <c r="AB77" s="25">
        <f t="shared" si="35"/>
        <v>2.4</v>
      </c>
      <c r="AC77" s="25">
        <f t="shared" si="36"/>
        <v>254.1</v>
      </c>
      <c r="AD77" s="25">
        <f t="shared" si="37"/>
        <v>34.200000000000003</v>
      </c>
      <c r="AE77" s="25">
        <v>0</v>
      </c>
      <c r="AF77" s="10">
        <f t="shared" si="38"/>
        <v>2070.9</v>
      </c>
      <c r="AG77" s="11">
        <f t="shared" si="39"/>
        <v>0</v>
      </c>
      <c r="AH77" s="17">
        <f t="shared" si="40"/>
        <v>11628104</v>
      </c>
      <c r="AI77" s="11">
        <f t="shared" si="41"/>
        <v>-76037</v>
      </c>
      <c r="AJ77" s="78"/>
      <c r="AK77" s="69">
        <v>263</v>
      </c>
      <c r="AL77" s="70">
        <f t="shared" si="42"/>
        <v>0</v>
      </c>
      <c r="AM77" s="1" t="b">
        <f t="shared" si="43"/>
        <v>0</v>
      </c>
      <c r="AN77" s="71">
        <f t="shared" si="44"/>
        <v>0</v>
      </c>
      <c r="AO77" s="72">
        <f t="shared" si="45"/>
        <v>0</v>
      </c>
      <c r="AP77" s="73">
        <f t="shared" si="46"/>
        <v>0</v>
      </c>
      <c r="AQ77" s="1" t="b">
        <f t="shared" si="47"/>
        <v>0</v>
      </c>
      <c r="AR77" s="1">
        <f t="shared" si="48"/>
        <v>0</v>
      </c>
      <c r="AS77" s="72">
        <f t="shared" si="49"/>
        <v>0</v>
      </c>
      <c r="AT77" s="73">
        <f t="shared" si="50"/>
        <v>0</v>
      </c>
      <c r="AU77" s="74">
        <f t="shared" si="51"/>
        <v>58.3</v>
      </c>
      <c r="AV77" s="75">
        <f t="shared" si="52"/>
        <v>58.3</v>
      </c>
      <c r="AW77" s="78"/>
      <c r="AX77" s="33">
        <v>263</v>
      </c>
      <c r="AY77" s="34" t="s">
        <v>347</v>
      </c>
      <c r="AZ77" s="34" t="s">
        <v>352</v>
      </c>
      <c r="BA77" s="43" t="s">
        <v>447</v>
      </c>
      <c r="BB77" s="44">
        <v>1</v>
      </c>
      <c r="BC77" s="43" t="str">
        <f t="shared" si="56"/>
        <v>YES</v>
      </c>
      <c r="BD77" s="45">
        <f t="shared" si="53"/>
        <v>-88.8</v>
      </c>
      <c r="BE77" s="43" t="str">
        <f t="shared" si="54"/>
        <v>YES</v>
      </c>
      <c r="BF77" s="43" t="str">
        <f t="shared" si="55"/>
        <v>NO</v>
      </c>
    </row>
    <row r="78" spans="1:58" x14ac:dyDescent="0.35">
      <c r="A78" s="9">
        <v>264</v>
      </c>
      <c r="B78" s="1" t="s">
        <v>347</v>
      </c>
      <c r="C78" s="1" t="s">
        <v>353</v>
      </c>
      <c r="D78" s="26">
        <v>1074.7</v>
      </c>
      <c r="E78" s="32">
        <v>1047.2</v>
      </c>
      <c r="F78" s="10">
        <v>1061</v>
      </c>
      <c r="G78" s="10">
        <v>11</v>
      </c>
      <c r="H78" s="10">
        <v>0</v>
      </c>
      <c r="I78" s="10">
        <f t="shared" si="29"/>
        <v>1072</v>
      </c>
      <c r="J78" s="10">
        <v>237.9</v>
      </c>
      <c r="K78" s="11">
        <v>422300</v>
      </c>
      <c r="L78" s="10">
        <v>78.5</v>
      </c>
      <c r="M78" s="10">
        <v>0.7</v>
      </c>
      <c r="N78" s="10">
        <v>151</v>
      </c>
      <c r="O78" s="10">
        <v>23.6</v>
      </c>
      <c r="P78" s="10">
        <v>0</v>
      </c>
      <c r="Q78" s="10">
        <f t="shared" si="30"/>
        <v>1563.7</v>
      </c>
      <c r="R78" s="11">
        <v>2800</v>
      </c>
      <c r="S78" s="17">
        <f t="shared" si="31"/>
        <v>8412379</v>
      </c>
      <c r="T78" s="10">
        <v>1038.5</v>
      </c>
      <c r="U78" s="25"/>
      <c r="V78" s="46">
        <f t="shared" si="32"/>
        <v>1038.5</v>
      </c>
      <c r="W78" s="25">
        <v>11</v>
      </c>
      <c r="X78" s="25">
        <v>0</v>
      </c>
      <c r="Y78" s="10">
        <f t="shared" si="33"/>
        <v>1049.5</v>
      </c>
      <c r="Z78" s="10">
        <f t="shared" si="34"/>
        <v>240.9</v>
      </c>
      <c r="AA78" s="25">
        <v>78.5</v>
      </c>
      <c r="AB78" s="25">
        <f t="shared" si="35"/>
        <v>0.7</v>
      </c>
      <c r="AC78" s="25">
        <f t="shared" si="36"/>
        <v>151</v>
      </c>
      <c r="AD78" s="25">
        <f t="shared" si="37"/>
        <v>23.6</v>
      </c>
      <c r="AE78" s="25">
        <v>0</v>
      </c>
      <c r="AF78" s="10">
        <f t="shared" si="38"/>
        <v>1544.2</v>
      </c>
      <c r="AG78" s="11">
        <f t="shared" si="39"/>
        <v>2800</v>
      </c>
      <c r="AH78" s="17">
        <f t="shared" si="40"/>
        <v>8673483</v>
      </c>
      <c r="AI78" s="11">
        <f t="shared" si="41"/>
        <v>261104</v>
      </c>
      <c r="AJ78" s="78"/>
      <c r="AK78" s="69">
        <v>264</v>
      </c>
      <c r="AL78" s="70">
        <f t="shared" si="42"/>
        <v>0</v>
      </c>
      <c r="AM78" s="1" t="b">
        <f t="shared" si="43"/>
        <v>0</v>
      </c>
      <c r="AN78" s="71">
        <f t="shared" si="44"/>
        <v>0</v>
      </c>
      <c r="AO78" s="72">
        <f t="shared" si="45"/>
        <v>0</v>
      </c>
      <c r="AP78" s="73">
        <f t="shared" si="46"/>
        <v>0</v>
      </c>
      <c r="AQ78" s="1" t="b">
        <f t="shared" si="47"/>
        <v>1</v>
      </c>
      <c r="AR78" s="1">
        <f t="shared" si="48"/>
        <v>927.50630000000001</v>
      </c>
      <c r="AS78" s="72">
        <f t="shared" si="49"/>
        <v>0.229545</v>
      </c>
      <c r="AT78" s="73">
        <f t="shared" si="50"/>
        <v>240.9</v>
      </c>
      <c r="AU78" s="74">
        <f t="shared" si="51"/>
        <v>0</v>
      </c>
      <c r="AV78" s="75">
        <f t="shared" si="52"/>
        <v>240.9</v>
      </c>
      <c r="AW78" s="78"/>
      <c r="AX78" s="33">
        <v>264</v>
      </c>
      <c r="AY78" s="34" t="s">
        <v>347</v>
      </c>
      <c r="AZ78" s="34" t="s">
        <v>353</v>
      </c>
      <c r="BA78" s="43" t="s">
        <v>447</v>
      </c>
      <c r="BB78" s="44">
        <v>1</v>
      </c>
      <c r="BC78" s="43" t="str">
        <f t="shared" si="56"/>
        <v>YES</v>
      </c>
      <c r="BD78" s="45">
        <f t="shared" si="53"/>
        <v>-8.6999999999999993</v>
      </c>
      <c r="BE78" s="43" t="str">
        <f t="shared" si="54"/>
        <v>YES</v>
      </c>
      <c r="BF78" s="43" t="str">
        <f t="shared" si="55"/>
        <v>NO</v>
      </c>
    </row>
    <row r="79" spans="1:58" x14ac:dyDescent="0.35">
      <c r="A79" s="9">
        <v>265</v>
      </c>
      <c r="B79" s="1" t="s">
        <v>347</v>
      </c>
      <c r="C79" s="1" t="s">
        <v>354</v>
      </c>
      <c r="D79" s="26">
        <v>5950.6</v>
      </c>
      <c r="E79" s="32">
        <v>5913.5</v>
      </c>
      <c r="F79" s="10">
        <v>5938.3</v>
      </c>
      <c r="G79" s="10">
        <v>46</v>
      </c>
      <c r="H79" s="10">
        <v>1</v>
      </c>
      <c r="I79" s="10">
        <f t="shared" si="29"/>
        <v>5985.3</v>
      </c>
      <c r="J79" s="10">
        <v>209.7</v>
      </c>
      <c r="K79" s="11">
        <v>2751160</v>
      </c>
      <c r="L79" s="10">
        <v>511.6</v>
      </c>
      <c r="M79" s="10">
        <v>29.4</v>
      </c>
      <c r="N79" s="10">
        <v>756.5</v>
      </c>
      <c r="O79" s="10">
        <v>127.5</v>
      </c>
      <c r="P79" s="10">
        <v>79.7</v>
      </c>
      <c r="Q79" s="10">
        <f t="shared" si="30"/>
        <v>7699.7</v>
      </c>
      <c r="R79" s="11">
        <v>216664</v>
      </c>
      <c r="S79" s="17">
        <f t="shared" si="31"/>
        <v>41625651</v>
      </c>
      <c r="T79" s="10">
        <v>5938.3</v>
      </c>
      <c r="U79" s="25"/>
      <c r="V79" s="46">
        <f t="shared" si="32"/>
        <v>5938.3</v>
      </c>
      <c r="W79" s="25">
        <v>46</v>
      </c>
      <c r="X79" s="25">
        <v>1</v>
      </c>
      <c r="Y79" s="10">
        <f t="shared" si="33"/>
        <v>5985.3</v>
      </c>
      <c r="Z79" s="10">
        <f t="shared" si="34"/>
        <v>209.7</v>
      </c>
      <c r="AA79" s="25">
        <v>511.6</v>
      </c>
      <c r="AB79" s="25">
        <f t="shared" si="35"/>
        <v>29.4</v>
      </c>
      <c r="AC79" s="25">
        <f t="shared" si="36"/>
        <v>756.5</v>
      </c>
      <c r="AD79" s="25">
        <f t="shared" si="37"/>
        <v>127.5</v>
      </c>
      <c r="AE79" s="25">
        <v>79.7</v>
      </c>
      <c r="AF79" s="10">
        <f t="shared" si="38"/>
        <v>7699.7</v>
      </c>
      <c r="AG79" s="11">
        <f t="shared" si="39"/>
        <v>216664</v>
      </c>
      <c r="AH79" s="17">
        <f t="shared" si="40"/>
        <v>43450480</v>
      </c>
      <c r="AI79" s="11">
        <f t="shared" si="41"/>
        <v>1824829</v>
      </c>
      <c r="AJ79" s="78"/>
      <c r="AK79" s="69">
        <v>265</v>
      </c>
      <c r="AL79" s="70">
        <f t="shared" si="42"/>
        <v>0</v>
      </c>
      <c r="AM79" s="1" t="b">
        <f t="shared" si="43"/>
        <v>0</v>
      </c>
      <c r="AN79" s="71">
        <f t="shared" si="44"/>
        <v>0</v>
      </c>
      <c r="AO79" s="72">
        <f t="shared" si="45"/>
        <v>0</v>
      </c>
      <c r="AP79" s="73">
        <f t="shared" si="46"/>
        <v>0</v>
      </c>
      <c r="AQ79" s="1" t="b">
        <f t="shared" si="47"/>
        <v>0</v>
      </c>
      <c r="AR79" s="1">
        <f t="shared" si="48"/>
        <v>0</v>
      </c>
      <c r="AS79" s="72">
        <f t="shared" si="49"/>
        <v>0</v>
      </c>
      <c r="AT79" s="73">
        <f t="shared" si="50"/>
        <v>0</v>
      </c>
      <c r="AU79" s="74">
        <f t="shared" si="51"/>
        <v>209.7</v>
      </c>
      <c r="AV79" s="75">
        <f t="shared" si="52"/>
        <v>209.7</v>
      </c>
      <c r="AW79" s="78"/>
      <c r="AX79" s="33">
        <v>265</v>
      </c>
      <c r="AY79" s="34" t="s">
        <v>347</v>
      </c>
      <c r="AZ79" s="34" t="s">
        <v>354</v>
      </c>
      <c r="BA79" s="43" t="s">
        <v>447</v>
      </c>
      <c r="BB79" s="44">
        <v>1</v>
      </c>
      <c r="BC79" s="43" t="str">
        <f t="shared" si="56"/>
        <v>YES</v>
      </c>
      <c r="BD79" s="45">
        <f t="shared" si="53"/>
        <v>24.8</v>
      </c>
      <c r="BE79" s="43" t="str">
        <f t="shared" si="54"/>
        <v>NO</v>
      </c>
      <c r="BF79" s="43" t="str">
        <f t="shared" si="55"/>
        <v>NO</v>
      </c>
    </row>
    <row r="80" spans="1:58" x14ac:dyDescent="0.35">
      <c r="A80" s="9">
        <v>266</v>
      </c>
      <c r="B80" s="1" t="s">
        <v>347</v>
      </c>
      <c r="C80" s="1" t="s">
        <v>355</v>
      </c>
      <c r="D80" s="26">
        <v>7297.6</v>
      </c>
      <c r="E80" s="32">
        <v>7311.5</v>
      </c>
      <c r="F80" s="10">
        <v>7313.9</v>
      </c>
      <c r="G80" s="10">
        <v>42.5</v>
      </c>
      <c r="H80" s="10">
        <v>2</v>
      </c>
      <c r="I80" s="10">
        <f t="shared" si="29"/>
        <v>7358.4</v>
      </c>
      <c r="J80" s="10">
        <v>257.8</v>
      </c>
      <c r="K80" s="11">
        <v>3067181</v>
      </c>
      <c r="L80" s="10">
        <v>570.29999999999995</v>
      </c>
      <c r="M80" s="10">
        <v>45.3</v>
      </c>
      <c r="N80" s="10">
        <v>907</v>
      </c>
      <c r="O80" s="10">
        <v>199.6</v>
      </c>
      <c r="P80" s="10">
        <v>226.7</v>
      </c>
      <c r="Q80" s="10">
        <f t="shared" si="30"/>
        <v>9565.1</v>
      </c>
      <c r="R80" s="11">
        <v>2514960</v>
      </c>
      <c r="S80" s="17">
        <f t="shared" si="31"/>
        <v>53956068</v>
      </c>
      <c r="T80" s="10">
        <v>7313.9</v>
      </c>
      <c r="U80" s="25"/>
      <c r="V80" s="46">
        <f t="shared" si="32"/>
        <v>7313.9</v>
      </c>
      <c r="W80" s="25">
        <v>42.5</v>
      </c>
      <c r="X80" s="25">
        <v>2</v>
      </c>
      <c r="Y80" s="10">
        <f t="shared" si="33"/>
        <v>7358.4</v>
      </c>
      <c r="Z80" s="10">
        <f t="shared" si="34"/>
        <v>257.8</v>
      </c>
      <c r="AA80" s="25">
        <v>570.29999999999995</v>
      </c>
      <c r="AB80" s="25">
        <f t="shared" si="35"/>
        <v>45.3</v>
      </c>
      <c r="AC80" s="25">
        <f t="shared" si="36"/>
        <v>907</v>
      </c>
      <c r="AD80" s="25">
        <f t="shared" si="37"/>
        <v>199.6</v>
      </c>
      <c r="AE80" s="25">
        <v>226.7</v>
      </c>
      <c r="AF80" s="10">
        <f t="shared" si="38"/>
        <v>9565.1</v>
      </c>
      <c r="AG80" s="11">
        <f t="shared" si="39"/>
        <v>2514960</v>
      </c>
      <c r="AH80" s="17">
        <f t="shared" si="40"/>
        <v>56222997</v>
      </c>
      <c r="AI80" s="11">
        <f t="shared" si="41"/>
        <v>2266929</v>
      </c>
      <c r="AJ80" s="78"/>
      <c r="AK80" s="69">
        <v>266</v>
      </c>
      <c r="AL80" s="70">
        <f t="shared" si="42"/>
        <v>0</v>
      </c>
      <c r="AM80" s="1" t="b">
        <f t="shared" si="43"/>
        <v>0</v>
      </c>
      <c r="AN80" s="71">
        <f t="shared" si="44"/>
        <v>0</v>
      </c>
      <c r="AO80" s="72">
        <f t="shared" si="45"/>
        <v>0</v>
      </c>
      <c r="AP80" s="73">
        <f t="shared" si="46"/>
        <v>0</v>
      </c>
      <c r="AQ80" s="1" t="b">
        <f t="shared" si="47"/>
        <v>0</v>
      </c>
      <c r="AR80" s="1">
        <f t="shared" si="48"/>
        <v>0</v>
      </c>
      <c r="AS80" s="72">
        <f t="shared" si="49"/>
        <v>0</v>
      </c>
      <c r="AT80" s="73">
        <f t="shared" si="50"/>
        <v>0</v>
      </c>
      <c r="AU80" s="74">
        <f t="shared" si="51"/>
        <v>257.8</v>
      </c>
      <c r="AV80" s="75">
        <f t="shared" si="52"/>
        <v>257.8</v>
      </c>
      <c r="AW80" s="78"/>
      <c r="AX80" s="33">
        <v>266</v>
      </c>
      <c r="AY80" s="34" t="s">
        <v>347</v>
      </c>
      <c r="AZ80" s="34" t="s">
        <v>355</v>
      </c>
      <c r="BA80" s="43" t="s">
        <v>447</v>
      </c>
      <c r="BB80" s="44">
        <v>1</v>
      </c>
      <c r="BC80" s="43" t="str">
        <f t="shared" si="56"/>
        <v>YES</v>
      </c>
      <c r="BD80" s="45">
        <f t="shared" si="53"/>
        <v>2.4</v>
      </c>
      <c r="BE80" s="43" t="str">
        <f t="shared" si="54"/>
        <v>NO</v>
      </c>
      <c r="BF80" s="43" t="str">
        <f t="shared" si="55"/>
        <v>NO</v>
      </c>
    </row>
    <row r="81" spans="1:58" x14ac:dyDescent="0.35">
      <c r="A81" s="9">
        <v>267</v>
      </c>
      <c r="B81" s="1" t="s">
        <v>347</v>
      </c>
      <c r="C81" s="1" t="s">
        <v>356</v>
      </c>
      <c r="D81" s="26">
        <v>1826.5</v>
      </c>
      <c r="E81" s="32">
        <v>1857.7</v>
      </c>
      <c r="F81" s="10">
        <v>1861.2</v>
      </c>
      <c r="G81" s="10">
        <v>45.5</v>
      </c>
      <c r="H81" s="10">
        <v>0</v>
      </c>
      <c r="I81" s="10">
        <f t="shared" si="29"/>
        <v>1906.7</v>
      </c>
      <c r="J81" s="10">
        <v>66.8</v>
      </c>
      <c r="K81" s="11">
        <v>686015</v>
      </c>
      <c r="L81" s="10">
        <v>127.6</v>
      </c>
      <c r="M81" s="10">
        <v>0</v>
      </c>
      <c r="N81" s="10">
        <v>107.4</v>
      </c>
      <c r="O81" s="10">
        <v>77.8</v>
      </c>
      <c r="P81" s="10">
        <v>0</v>
      </c>
      <c r="Q81" s="10">
        <f t="shared" si="30"/>
        <v>2286.3000000000002</v>
      </c>
      <c r="R81" s="11">
        <v>22400</v>
      </c>
      <c r="S81" s="17">
        <f t="shared" si="31"/>
        <v>12318121</v>
      </c>
      <c r="T81" s="10">
        <v>1861.2</v>
      </c>
      <c r="U81" s="25"/>
      <c r="V81" s="46">
        <f t="shared" si="32"/>
        <v>1861.2</v>
      </c>
      <c r="W81" s="25">
        <v>45.5</v>
      </c>
      <c r="X81" s="25">
        <v>0</v>
      </c>
      <c r="Y81" s="10">
        <f t="shared" si="33"/>
        <v>1906.7</v>
      </c>
      <c r="Z81" s="10">
        <f t="shared" si="34"/>
        <v>66.8</v>
      </c>
      <c r="AA81" s="25">
        <v>127.6</v>
      </c>
      <c r="AB81" s="25">
        <f t="shared" si="35"/>
        <v>0</v>
      </c>
      <c r="AC81" s="25">
        <f t="shared" si="36"/>
        <v>107.4</v>
      </c>
      <c r="AD81" s="25">
        <f t="shared" si="37"/>
        <v>77.8</v>
      </c>
      <c r="AE81" s="25">
        <v>0</v>
      </c>
      <c r="AF81" s="10">
        <f t="shared" si="38"/>
        <v>2286.3000000000002</v>
      </c>
      <c r="AG81" s="11">
        <f t="shared" si="39"/>
        <v>22400</v>
      </c>
      <c r="AH81" s="17">
        <f t="shared" si="40"/>
        <v>12859975</v>
      </c>
      <c r="AI81" s="11">
        <f t="shared" si="41"/>
        <v>541854</v>
      </c>
      <c r="AJ81" s="78"/>
      <c r="AK81" s="69">
        <v>267</v>
      </c>
      <c r="AL81" s="70">
        <f t="shared" si="42"/>
        <v>0</v>
      </c>
      <c r="AM81" s="1" t="b">
        <f t="shared" si="43"/>
        <v>0</v>
      </c>
      <c r="AN81" s="71">
        <f t="shared" si="44"/>
        <v>0</v>
      </c>
      <c r="AO81" s="72">
        <f t="shared" si="45"/>
        <v>0</v>
      </c>
      <c r="AP81" s="73">
        <f t="shared" si="46"/>
        <v>0</v>
      </c>
      <c r="AQ81" s="1" t="b">
        <f t="shared" si="47"/>
        <v>0</v>
      </c>
      <c r="AR81" s="1">
        <f t="shared" si="48"/>
        <v>0</v>
      </c>
      <c r="AS81" s="72">
        <f t="shared" si="49"/>
        <v>0</v>
      </c>
      <c r="AT81" s="73">
        <f t="shared" si="50"/>
        <v>0</v>
      </c>
      <c r="AU81" s="74">
        <f t="shared" si="51"/>
        <v>66.8</v>
      </c>
      <c r="AV81" s="75">
        <f t="shared" si="52"/>
        <v>66.8</v>
      </c>
      <c r="AW81" s="78"/>
      <c r="AX81" s="33">
        <v>267</v>
      </c>
      <c r="AY81" s="34" t="s">
        <v>347</v>
      </c>
      <c r="AZ81" s="34" t="s">
        <v>356</v>
      </c>
      <c r="BA81" s="43" t="s">
        <v>447</v>
      </c>
      <c r="BB81" s="44">
        <v>1</v>
      </c>
      <c r="BC81" s="43" t="str">
        <f t="shared" si="56"/>
        <v>YES</v>
      </c>
      <c r="BD81" s="45">
        <f t="shared" si="53"/>
        <v>3.5</v>
      </c>
      <c r="BE81" s="43" t="str">
        <f t="shared" si="54"/>
        <v>NO</v>
      </c>
      <c r="BF81" s="43" t="str">
        <f t="shared" si="55"/>
        <v>NO</v>
      </c>
    </row>
    <row r="82" spans="1:58" x14ac:dyDescent="0.35">
      <c r="A82" s="9">
        <v>268</v>
      </c>
      <c r="B82" s="1" t="s">
        <v>347</v>
      </c>
      <c r="C82" s="1" t="s">
        <v>357</v>
      </c>
      <c r="D82" s="26">
        <v>785.5</v>
      </c>
      <c r="E82" s="32">
        <v>746.5</v>
      </c>
      <c r="F82" s="10">
        <v>766</v>
      </c>
      <c r="G82" s="10">
        <v>10.5</v>
      </c>
      <c r="H82" s="10">
        <v>0</v>
      </c>
      <c r="I82" s="10">
        <f t="shared" si="29"/>
        <v>776.5</v>
      </c>
      <c r="J82" s="10">
        <v>250.3</v>
      </c>
      <c r="K82" s="11">
        <v>235902</v>
      </c>
      <c r="L82" s="10">
        <v>43.9</v>
      </c>
      <c r="M82" s="10">
        <v>0</v>
      </c>
      <c r="N82" s="10">
        <v>86.6</v>
      </c>
      <c r="O82" s="10">
        <v>22.8</v>
      </c>
      <c r="P82" s="10">
        <v>0</v>
      </c>
      <c r="Q82" s="10">
        <f t="shared" si="30"/>
        <v>1180.0999999999999</v>
      </c>
      <c r="R82" s="11">
        <v>0</v>
      </c>
      <c r="S82" s="17">
        <f t="shared" si="31"/>
        <v>6346578</v>
      </c>
      <c r="T82" s="10">
        <v>761.6</v>
      </c>
      <c r="U82" s="25"/>
      <c r="V82" s="46">
        <f t="shared" si="32"/>
        <v>761.6</v>
      </c>
      <c r="W82" s="25">
        <v>10.5</v>
      </c>
      <c r="X82" s="25">
        <v>0</v>
      </c>
      <c r="Y82" s="10">
        <f t="shared" si="33"/>
        <v>772.1</v>
      </c>
      <c r="Z82" s="10">
        <f t="shared" si="34"/>
        <v>250</v>
      </c>
      <c r="AA82" s="25">
        <v>43.9</v>
      </c>
      <c r="AB82" s="25">
        <f t="shared" si="35"/>
        <v>0</v>
      </c>
      <c r="AC82" s="25">
        <f t="shared" si="36"/>
        <v>86.6</v>
      </c>
      <c r="AD82" s="25">
        <f t="shared" si="37"/>
        <v>22.8</v>
      </c>
      <c r="AE82" s="25">
        <v>0</v>
      </c>
      <c r="AF82" s="10">
        <f t="shared" si="38"/>
        <v>1175.4000000000001</v>
      </c>
      <c r="AG82" s="11">
        <f t="shared" si="39"/>
        <v>0</v>
      </c>
      <c r="AH82" s="17">
        <f t="shared" si="40"/>
        <v>6599871</v>
      </c>
      <c r="AI82" s="11">
        <f t="shared" si="41"/>
        <v>253293</v>
      </c>
      <c r="AJ82" s="78"/>
      <c r="AK82" s="69">
        <v>268</v>
      </c>
      <c r="AL82" s="70">
        <f t="shared" si="42"/>
        <v>0</v>
      </c>
      <c r="AM82" s="1" t="b">
        <f t="shared" si="43"/>
        <v>0</v>
      </c>
      <c r="AN82" s="71">
        <f t="shared" si="44"/>
        <v>0</v>
      </c>
      <c r="AO82" s="72">
        <f t="shared" si="45"/>
        <v>0</v>
      </c>
      <c r="AP82" s="73">
        <f t="shared" si="46"/>
        <v>0</v>
      </c>
      <c r="AQ82" s="1" t="b">
        <f t="shared" si="47"/>
        <v>1</v>
      </c>
      <c r="AR82" s="1">
        <f t="shared" si="48"/>
        <v>584.22379999999998</v>
      </c>
      <c r="AS82" s="72">
        <f t="shared" si="49"/>
        <v>0.323791</v>
      </c>
      <c r="AT82" s="73">
        <f t="shared" si="50"/>
        <v>250</v>
      </c>
      <c r="AU82" s="74">
        <f t="shared" si="51"/>
        <v>0</v>
      </c>
      <c r="AV82" s="75">
        <f t="shared" si="52"/>
        <v>250</v>
      </c>
      <c r="AW82" s="78"/>
      <c r="AX82" s="33">
        <v>268</v>
      </c>
      <c r="AY82" s="34" t="s">
        <v>347</v>
      </c>
      <c r="AZ82" s="34" t="s">
        <v>357</v>
      </c>
      <c r="BA82" s="43" t="s">
        <v>447</v>
      </c>
      <c r="BB82" s="44">
        <v>1</v>
      </c>
      <c r="BC82" s="43" t="str">
        <f t="shared" si="56"/>
        <v>YES</v>
      </c>
      <c r="BD82" s="45">
        <f t="shared" si="53"/>
        <v>15.1</v>
      </c>
      <c r="BE82" s="43" t="str">
        <f t="shared" si="54"/>
        <v>NO</v>
      </c>
      <c r="BF82" s="43" t="str">
        <f t="shared" si="55"/>
        <v>NO</v>
      </c>
    </row>
    <row r="83" spans="1:58" x14ac:dyDescent="0.35">
      <c r="A83" s="9">
        <v>269</v>
      </c>
      <c r="B83" s="1" t="s">
        <v>331</v>
      </c>
      <c r="C83" s="1" t="s">
        <v>332</v>
      </c>
      <c r="D83" s="26">
        <v>85</v>
      </c>
      <c r="E83" s="32">
        <v>71.5</v>
      </c>
      <c r="F83" s="10">
        <v>78.3</v>
      </c>
      <c r="G83" s="10">
        <v>1</v>
      </c>
      <c r="H83" s="10">
        <v>0</v>
      </c>
      <c r="I83" s="10">
        <f t="shared" si="29"/>
        <v>79.3</v>
      </c>
      <c r="J83" s="10">
        <v>80.400000000000006</v>
      </c>
      <c r="K83" s="11">
        <v>72669</v>
      </c>
      <c r="L83" s="10">
        <v>13.5</v>
      </c>
      <c r="M83" s="10">
        <v>0</v>
      </c>
      <c r="N83" s="10">
        <v>12.5</v>
      </c>
      <c r="O83" s="10">
        <v>1</v>
      </c>
      <c r="P83" s="10">
        <v>0</v>
      </c>
      <c r="Q83" s="10">
        <f t="shared" si="30"/>
        <v>186.7</v>
      </c>
      <c r="R83" s="11">
        <v>0</v>
      </c>
      <c r="S83" s="17">
        <f t="shared" si="31"/>
        <v>1004073</v>
      </c>
      <c r="T83" s="10">
        <v>66</v>
      </c>
      <c r="U83" s="25"/>
      <c r="V83" s="46">
        <f t="shared" si="32"/>
        <v>66</v>
      </c>
      <c r="W83" s="25">
        <v>1</v>
      </c>
      <c r="X83" s="25">
        <v>0</v>
      </c>
      <c r="Y83" s="10">
        <f t="shared" si="33"/>
        <v>67</v>
      </c>
      <c r="Z83" s="10">
        <f t="shared" si="34"/>
        <v>68</v>
      </c>
      <c r="AA83" s="25">
        <v>13.5</v>
      </c>
      <c r="AB83" s="25">
        <f t="shared" si="35"/>
        <v>0</v>
      </c>
      <c r="AC83" s="25">
        <f t="shared" si="36"/>
        <v>12.5</v>
      </c>
      <c r="AD83" s="25">
        <f t="shared" si="37"/>
        <v>1</v>
      </c>
      <c r="AE83" s="25">
        <v>0</v>
      </c>
      <c r="AF83" s="10">
        <f t="shared" si="38"/>
        <v>162</v>
      </c>
      <c r="AG83" s="11">
        <f t="shared" si="39"/>
        <v>0</v>
      </c>
      <c r="AH83" s="17">
        <f t="shared" si="40"/>
        <v>909630</v>
      </c>
      <c r="AI83" s="11">
        <f t="shared" si="41"/>
        <v>-94443</v>
      </c>
      <c r="AJ83" s="78"/>
      <c r="AK83" s="69">
        <v>269</v>
      </c>
      <c r="AL83" s="70">
        <f t="shared" si="42"/>
        <v>68</v>
      </c>
      <c r="AM83" s="1" t="b">
        <f t="shared" si="43"/>
        <v>0</v>
      </c>
      <c r="AN83" s="71">
        <f t="shared" si="44"/>
        <v>0</v>
      </c>
      <c r="AO83" s="72">
        <f t="shared" si="45"/>
        <v>0</v>
      </c>
      <c r="AP83" s="73">
        <f t="shared" si="46"/>
        <v>0</v>
      </c>
      <c r="AQ83" s="1" t="b">
        <f t="shared" si="47"/>
        <v>0</v>
      </c>
      <c r="AR83" s="1">
        <f t="shared" si="48"/>
        <v>0</v>
      </c>
      <c r="AS83" s="72">
        <f t="shared" si="49"/>
        <v>0</v>
      </c>
      <c r="AT83" s="73">
        <f t="shared" si="50"/>
        <v>0</v>
      </c>
      <c r="AU83" s="74">
        <f t="shared" si="51"/>
        <v>0</v>
      </c>
      <c r="AV83" s="75">
        <f t="shared" si="52"/>
        <v>68</v>
      </c>
      <c r="AW83" s="78"/>
      <c r="AX83" s="33">
        <v>269</v>
      </c>
      <c r="AY83" s="34" t="s">
        <v>331</v>
      </c>
      <c r="AZ83" s="34" t="s">
        <v>332</v>
      </c>
      <c r="BA83" s="43" t="s">
        <v>447</v>
      </c>
      <c r="BB83" s="44">
        <v>0</v>
      </c>
      <c r="BC83" s="43" t="str">
        <f t="shared" si="56"/>
        <v>NO</v>
      </c>
      <c r="BD83" s="45">
        <f t="shared" si="53"/>
        <v>-5.5</v>
      </c>
      <c r="BE83" s="43" t="str">
        <f t="shared" si="54"/>
        <v>YES</v>
      </c>
      <c r="BF83" s="43" t="str">
        <f t="shared" si="55"/>
        <v>NO</v>
      </c>
    </row>
    <row r="84" spans="1:58" x14ac:dyDescent="0.35">
      <c r="A84" s="9">
        <v>270</v>
      </c>
      <c r="B84" s="1" t="s">
        <v>331</v>
      </c>
      <c r="C84" s="1" t="s">
        <v>333</v>
      </c>
      <c r="D84" s="26">
        <v>380.5</v>
      </c>
      <c r="E84" s="32">
        <v>384.5</v>
      </c>
      <c r="F84" s="10">
        <v>406.5</v>
      </c>
      <c r="G84" s="10">
        <v>12</v>
      </c>
      <c r="H84" s="10">
        <v>0</v>
      </c>
      <c r="I84" s="10">
        <f t="shared" si="29"/>
        <v>418.5</v>
      </c>
      <c r="J84" s="10">
        <v>185.8</v>
      </c>
      <c r="K84" s="11">
        <v>72527</v>
      </c>
      <c r="L84" s="10">
        <v>13.5</v>
      </c>
      <c r="M84" s="10">
        <v>0.6</v>
      </c>
      <c r="N84" s="10">
        <v>76.099999999999994</v>
      </c>
      <c r="O84" s="10">
        <v>10.5</v>
      </c>
      <c r="P84" s="10">
        <v>0</v>
      </c>
      <c r="Q84" s="10">
        <f t="shared" si="30"/>
        <v>705</v>
      </c>
      <c r="R84" s="11">
        <v>0</v>
      </c>
      <c r="S84" s="17">
        <f t="shared" si="31"/>
        <v>3791490</v>
      </c>
      <c r="T84" s="10">
        <v>406.5</v>
      </c>
      <c r="U84" s="25"/>
      <c r="V84" s="46">
        <f t="shared" si="32"/>
        <v>406.5</v>
      </c>
      <c r="W84" s="25">
        <v>12</v>
      </c>
      <c r="X84" s="25">
        <v>0</v>
      </c>
      <c r="Y84" s="10">
        <f t="shared" si="33"/>
        <v>418.5</v>
      </c>
      <c r="Z84" s="10">
        <f t="shared" si="34"/>
        <v>185.8</v>
      </c>
      <c r="AA84" s="25">
        <v>13.5</v>
      </c>
      <c r="AB84" s="25">
        <f t="shared" si="35"/>
        <v>0.6</v>
      </c>
      <c r="AC84" s="25">
        <f t="shared" si="36"/>
        <v>76.099999999999994</v>
      </c>
      <c r="AD84" s="25">
        <f t="shared" si="37"/>
        <v>10.5</v>
      </c>
      <c r="AE84" s="25">
        <v>0</v>
      </c>
      <c r="AF84" s="10">
        <f t="shared" si="38"/>
        <v>705</v>
      </c>
      <c r="AG84" s="11">
        <f t="shared" si="39"/>
        <v>0</v>
      </c>
      <c r="AH84" s="17">
        <f t="shared" si="40"/>
        <v>3958575</v>
      </c>
      <c r="AI84" s="11">
        <f t="shared" si="41"/>
        <v>167085</v>
      </c>
      <c r="AJ84" s="78"/>
      <c r="AK84" s="69">
        <v>270</v>
      </c>
      <c r="AL84" s="70">
        <f t="shared" si="42"/>
        <v>0</v>
      </c>
      <c r="AM84" s="1" t="b">
        <f t="shared" si="43"/>
        <v>0</v>
      </c>
      <c r="AN84" s="71">
        <f t="shared" si="44"/>
        <v>0</v>
      </c>
      <c r="AO84" s="72">
        <f t="shared" si="45"/>
        <v>0</v>
      </c>
      <c r="AP84" s="73">
        <f t="shared" si="46"/>
        <v>0</v>
      </c>
      <c r="AQ84" s="1" t="b">
        <f t="shared" si="47"/>
        <v>1</v>
      </c>
      <c r="AR84" s="1">
        <f t="shared" si="48"/>
        <v>146.6438</v>
      </c>
      <c r="AS84" s="72">
        <f t="shared" si="49"/>
        <v>0.44392599999999999</v>
      </c>
      <c r="AT84" s="73">
        <f t="shared" si="50"/>
        <v>185.8</v>
      </c>
      <c r="AU84" s="74">
        <f t="shared" si="51"/>
        <v>0</v>
      </c>
      <c r="AV84" s="75">
        <f t="shared" si="52"/>
        <v>185.8</v>
      </c>
      <c r="AW84" s="78"/>
      <c r="AX84" s="33">
        <v>270</v>
      </c>
      <c r="AY84" s="34" t="s">
        <v>331</v>
      </c>
      <c r="AZ84" s="34" t="s">
        <v>333</v>
      </c>
      <c r="BA84" s="43" t="s">
        <v>447</v>
      </c>
      <c r="BB84" s="44">
        <v>0</v>
      </c>
      <c r="BC84" s="43" t="str">
        <f t="shared" si="56"/>
        <v>NO</v>
      </c>
      <c r="BD84" s="45">
        <f t="shared" si="53"/>
        <v>22</v>
      </c>
      <c r="BE84" s="43" t="str">
        <f t="shared" si="54"/>
        <v>NO</v>
      </c>
      <c r="BF84" s="43" t="str">
        <f t="shared" si="55"/>
        <v>NO</v>
      </c>
    </row>
    <row r="85" spans="1:58" x14ac:dyDescent="0.35">
      <c r="A85" s="9">
        <v>271</v>
      </c>
      <c r="B85" s="1" t="s">
        <v>331</v>
      </c>
      <c r="C85" s="1" t="s">
        <v>334</v>
      </c>
      <c r="D85" s="26">
        <v>249.9</v>
      </c>
      <c r="E85" s="32">
        <v>266.3</v>
      </c>
      <c r="F85" s="10">
        <v>266.3</v>
      </c>
      <c r="G85" s="10">
        <v>9</v>
      </c>
      <c r="H85" s="10">
        <v>0</v>
      </c>
      <c r="I85" s="10">
        <f t="shared" si="29"/>
        <v>275.3</v>
      </c>
      <c r="J85" s="10">
        <v>151.30000000000001</v>
      </c>
      <c r="K85" s="11">
        <v>92321</v>
      </c>
      <c r="L85" s="10">
        <v>17.2</v>
      </c>
      <c r="M85" s="10">
        <v>0</v>
      </c>
      <c r="N85" s="10">
        <v>85.4</v>
      </c>
      <c r="O85" s="10">
        <v>11.8</v>
      </c>
      <c r="P85" s="10">
        <v>0</v>
      </c>
      <c r="Q85" s="10">
        <f t="shared" si="30"/>
        <v>541</v>
      </c>
      <c r="R85" s="11">
        <v>0</v>
      </c>
      <c r="S85" s="17">
        <f t="shared" si="31"/>
        <v>2909498</v>
      </c>
      <c r="T85" s="10">
        <v>254.1</v>
      </c>
      <c r="U85" s="25"/>
      <c r="V85" s="46">
        <f t="shared" si="32"/>
        <v>254.1</v>
      </c>
      <c r="W85" s="25">
        <v>9</v>
      </c>
      <c r="X85" s="25">
        <v>0</v>
      </c>
      <c r="Y85" s="10">
        <f t="shared" si="33"/>
        <v>263.10000000000002</v>
      </c>
      <c r="Z85" s="10">
        <f t="shared" si="34"/>
        <v>153.1</v>
      </c>
      <c r="AA85" s="25">
        <v>17.2</v>
      </c>
      <c r="AB85" s="25">
        <f t="shared" si="35"/>
        <v>0</v>
      </c>
      <c r="AC85" s="25">
        <f t="shared" si="36"/>
        <v>85.4</v>
      </c>
      <c r="AD85" s="25">
        <f t="shared" si="37"/>
        <v>11.8</v>
      </c>
      <c r="AE85" s="25">
        <v>0</v>
      </c>
      <c r="AF85" s="10">
        <f t="shared" si="38"/>
        <v>530.6</v>
      </c>
      <c r="AG85" s="11">
        <f t="shared" si="39"/>
        <v>0</v>
      </c>
      <c r="AH85" s="17">
        <f t="shared" si="40"/>
        <v>2979319</v>
      </c>
      <c r="AI85" s="11">
        <f t="shared" si="41"/>
        <v>69821</v>
      </c>
      <c r="AJ85" s="78"/>
      <c r="AK85" s="69">
        <v>271</v>
      </c>
      <c r="AL85" s="70">
        <f t="shared" si="42"/>
        <v>0</v>
      </c>
      <c r="AM85" s="1" t="b">
        <f t="shared" si="43"/>
        <v>1</v>
      </c>
      <c r="AN85" s="71">
        <f t="shared" si="44"/>
        <v>1574.731</v>
      </c>
      <c r="AO85" s="72">
        <f t="shared" si="45"/>
        <v>0.58199800000000002</v>
      </c>
      <c r="AP85" s="73">
        <f t="shared" si="46"/>
        <v>153.1</v>
      </c>
      <c r="AQ85" s="1" t="b">
        <f t="shared" si="47"/>
        <v>0</v>
      </c>
      <c r="AR85" s="1">
        <f t="shared" si="48"/>
        <v>0</v>
      </c>
      <c r="AS85" s="72">
        <f t="shared" si="49"/>
        <v>0</v>
      </c>
      <c r="AT85" s="73">
        <f t="shared" si="50"/>
        <v>0</v>
      </c>
      <c r="AU85" s="74">
        <f t="shared" si="51"/>
        <v>0</v>
      </c>
      <c r="AV85" s="75">
        <f t="shared" si="52"/>
        <v>153.1</v>
      </c>
      <c r="AW85" s="78"/>
      <c r="AX85" s="33">
        <v>271</v>
      </c>
      <c r="AY85" s="34" t="s">
        <v>331</v>
      </c>
      <c r="AZ85" s="34" t="s">
        <v>334</v>
      </c>
      <c r="BA85" s="43" t="s">
        <v>447</v>
      </c>
      <c r="BB85" s="44">
        <v>0</v>
      </c>
      <c r="BC85" s="43" t="str">
        <f t="shared" si="56"/>
        <v>NO</v>
      </c>
      <c r="BD85" s="45">
        <f t="shared" si="53"/>
        <v>-12.2</v>
      </c>
      <c r="BE85" s="43" t="str">
        <f t="shared" si="54"/>
        <v>YES</v>
      </c>
      <c r="BF85" s="43" t="str">
        <f t="shared" si="55"/>
        <v>NO</v>
      </c>
    </row>
    <row r="86" spans="1:58" x14ac:dyDescent="0.35">
      <c r="A86" s="9">
        <v>272</v>
      </c>
      <c r="B86" s="1" t="s">
        <v>260</v>
      </c>
      <c r="C86" s="1" t="s">
        <v>261</v>
      </c>
      <c r="D86" s="26">
        <v>295.7</v>
      </c>
      <c r="E86" s="32">
        <v>293.7</v>
      </c>
      <c r="F86" s="10">
        <v>302.2</v>
      </c>
      <c r="G86" s="10">
        <v>11</v>
      </c>
      <c r="H86" s="10">
        <v>0</v>
      </c>
      <c r="I86" s="10">
        <f t="shared" si="29"/>
        <v>313.2</v>
      </c>
      <c r="J86" s="10">
        <v>150.19999999999999</v>
      </c>
      <c r="K86" s="11">
        <v>236367</v>
      </c>
      <c r="L86" s="10">
        <v>44</v>
      </c>
      <c r="M86" s="10">
        <v>0</v>
      </c>
      <c r="N86" s="10">
        <v>76</v>
      </c>
      <c r="O86" s="10">
        <v>11.1</v>
      </c>
      <c r="P86" s="10">
        <v>0</v>
      </c>
      <c r="Q86" s="10">
        <f t="shared" si="30"/>
        <v>594.5</v>
      </c>
      <c r="R86" s="11">
        <v>0</v>
      </c>
      <c r="S86" s="17">
        <f t="shared" si="31"/>
        <v>3197221</v>
      </c>
      <c r="T86" s="10">
        <v>302.2</v>
      </c>
      <c r="U86" s="25"/>
      <c r="V86" s="46">
        <f t="shared" si="32"/>
        <v>302.2</v>
      </c>
      <c r="W86" s="25">
        <v>11</v>
      </c>
      <c r="X86" s="25">
        <v>0</v>
      </c>
      <c r="Y86" s="10">
        <f t="shared" si="33"/>
        <v>313.2</v>
      </c>
      <c r="Z86" s="10">
        <f t="shared" si="34"/>
        <v>150.19999999999999</v>
      </c>
      <c r="AA86" s="25">
        <v>44</v>
      </c>
      <c r="AB86" s="25">
        <f t="shared" si="35"/>
        <v>0</v>
      </c>
      <c r="AC86" s="25">
        <f t="shared" si="36"/>
        <v>76</v>
      </c>
      <c r="AD86" s="25">
        <f t="shared" si="37"/>
        <v>11.1</v>
      </c>
      <c r="AE86" s="25">
        <v>0</v>
      </c>
      <c r="AF86" s="10">
        <f t="shared" si="38"/>
        <v>594.5</v>
      </c>
      <c r="AG86" s="11">
        <f t="shared" si="39"/>
        <v>0</v>
      </c>
      <c r="AH86" s="17">
        <f t="shared" si="40"/>
        <v>3338118</v>
      </c>
      <c r="AI86" s="11">
        <f t="shared" si="41"/>
        <v>140897</v>
      </c>
      <c r="AJ86" s="78"/>
      <c r="AK86" s="69">
        <v>272</v>
      </c>
      <c r="AL86" s="70">
        <f t="shared" si="42"/>
        <v>0</v>
      </c>
      <c r="AM86" s="1" t="b">
        <f t="shared" si="43"/>
        <v>0</v>
      </c>
      <c r="AN86" s="71">
        <f t="shared" si="44"/>
        <v>0</v>
      </c>
      <c r="AO86" s="72">
        <f t="shared" si="45"/>
        <v>0</v>
      </c>
      <c r="AP86" s="73">
        <f t="shared" si="46"/>
        <v>0</v>
      </c>
      <c r="AQ86" s="1" t="b">
        <f t="shared" si="47"/>
        <v>1</v>
      </c>
      <c r="AR86" s="1">
        <f t="shared" si="48"/>
        <v>16.335000000000001</v>
      </c>
      <c r="AS86" s="72">
        <f t="shared" si="49"/>
        <v>0.47970200000000002</v>
      </c>
      <c r="AT86" s="73">
        <f t="shared" si="50"/>
        <v>150.19999999999999</v>
      </c>
      <c r="AU86" s="74">
        <f t="shared" si="51"/>
        <v>0</v>
      </c>
      <c r="AV86" s="75">
        <f t="shared" si="52"/>
        <v>150.19999999999999</v>
      </c>
      <c r="AW86" s="78"/>
      <c r="AX86" s="33">
        <v>272</v>
      </c>
      <c r="AY86" s="34" t="s">
        <v>260</v>
      </c>
      <c r="AZ86" s="34" t="s">
        <v>261</v>
      </c>
      <c r="BA86" s="43" t="s">
        <v>448</v>
      </c>
      <c r="BB86" s="44">
        <v>0</v>
      </c>
      <c r="BC86" s="43" t="str">
        <f t="shared" si="56"/>
        <v>NO</v>
      </c>
      <c r="BD86" s="45">
        <f t="shared" si="53"/>
        <v>8.5</v>
      </c>
      <c r="BE86" s="43" t="str">
        <f t="shared" si="54"/>
        <v>NO</v>
      </c>
      <c r="BF86" s="43" t="str">
        <f t="shared" si="55"/>
        <v>NO</v>
      </c>
    </row>
    <row r="87" spans="1:58" x14ac:dyDescent="0.35">
      <c r="A87" s="9">
        <v>273</v>
      </c>
      <c r="B87" s="1" t="s">
        <v>260</v>
      </c>
      <c r="C87" s="1" t="s">
        <v>262</v>
      </c>
      <c r="D87" s="26">
        <v>771.9</v>
      </c>
      <c r="E87" s="32">
        <v>798.7</v>
      </c>
      <c r="F87" s="10">
        <v>798.7</v>
      </c>
      <c r="G87" s="10">
        <v>34</v>
      </c>
      <c r="H87" s="10">
        <v>0</v>
      </c>
      <c r="I87" s="10">
        <f t="shared" si="29"/>
        <v>832.7</v>
      </c>
      <c r="J87" s="10">
        <v>252.5</v>
      </c>
      <c r="K87" s="11">
        <v>217580</v>
      </c>
      <c r="L87" s="10">
        <v>40.5</v>
      </c>
      <c r="M87" s="10">
        <v>3.1</v>
      </c>
      <c r="N87" s="10">
        <v>151.9</v>
      </c>
      <c r="O87" s="10">
        <v>17.100000000000001</v>
      </c>
      <c r="P87" s="10">
        <v>0</v>
      </c>
      <c r="Q87" s="10">
        <f t="shared" si="30"/>
        <v>1297.8</v>
      </c>
      <c r="R87" s="11">
        <v>0</v>
      </c>
      <c r="S87" s="17">
        <f t="shared" si="31"/>
        <v>6979568</v>
      </c>
      <c r="T87" s="10">
        <v>775.1</v>
      </c>
      <c r="U87" s="25"/>
      <c r="V87" s="46">
        <f t="shared" si="32"/>
        <v>775.1</v>
      </c>
      <c r="W87" s="25">
        <v>34</v>
      </c>
      <c r="X87" s="25">
        <v>0</v>
      </c>
      <c r="Y87" s="10">
        <f t="shared" si="33"/>
        <v>809.1</v>
      </c>
      <c r="Z87" s="10">
        <f t="shared" si="34"/>
        <v>251.8</v>
      </c>
      <c r="AA87" s="25">
        <v>40.5</v>
      </c>
      <c r="AB87" s="25">
        <f t="shared" si="35"/>
        <v>3.1</v>
      </c>
      <c r="AC87" s="25">
        <f t="shared" si="36"/>
        <v>151.9</v>
      </c>
      <c r="AD87" s="25">
        <f t="shared" si="37"/>
        <v>17.100000000000001</v>
      </c>
      <c r="AE87" s="25">
        <v>0</v>
      </c>
      <c r="AF87" s="10">
        <f t="shared" si="38"/>
        <v>1273.5</v>
      </c>
      <c r="AG87" s="11">
        <f t="shared" si="39"/>
        <v>0</v>
      </c>
      <c r="AH87" s="17">
        <f t="shared" si="40"/>
        <v>7150703</v>
      </c>
      <c r="AI87" s="11">
        <f t="shared" si="41"/>
        <v>171135</v>
      </c>
      <c r="AJ87" s="78"/>
      <c r="AK87" s="69">
        <v>273</v>
      </c>
      <c r="AL87" s="70">
        <f t="shared" si="42"/>
        <v>0</v>
      </c>
      <c r="AM87" s="1" t="b">
        <f t="shared" si="43"/>
        <v>0</v>
      </c>
      <c r="AN87" s="71">
        <f t="shared" si="44"/>
        <v>0</v>
      </c>
      <c r="AO87" s="72">
        <f t="shared" si="45"/>
        <v>0</v>
      </c>
      <c r="AP87" s="73">
        <f t="shared" si="46"/>
        <v>0</v>
      </c>
      <c r="AQ87" s="1" t="b">
        <f t="shared" si="47"/>
        <v>1</v>
      </c>
      <c r="AR87" s="1">
        <f t="shared" si="48"/>
        <v>630.01130000000001</v>
      </c>
      <c r="AS87" s="72">
        <f t="shared" si="49"/>
        <v>0.31122</v>
      </c>
      <c r="AT87" s="73">
        <f t="shared" si="50"/>
        <v>251.8</v>
      </c>
      <c r="AU87" s="74">
        <f t="shared" si="51"/>
        <v>0</v>
      </c>
      <c r="AV87" s="75">
        <f t="shared" si="52"/>
        <v>251.8</v>
      </c>
      <c r="AW87" s="78"/>
      <c r="AX87" s="33">
        <v>273</v>
      </c>
      <c r="AY87" s="34" t="s">
        <v>260</v>
      </c>
      <c r="AZ87" s="34" t="s">
        <v>262</v>
      </c>
      <c r="BA87" s="43" t="s">
        <v>447</v>
      </c>
      <c r="BB87" s="44">
        <v>1</v>
      </c>
      <c r="BC87" s="43" t="str">
        <f t="shared" si="56"/>
        <v>YES</v>
      </c>
      <c r="BD87" s="45">
        <f t="shared" si="53"/>
        <v>-23.6</v>
      </c>
      <c r="BE87" s="43" t="str">
        <f t="shared" si="54"/>
        <v>YES</v>
      </c>
      <c r="BF87" s="43" t="str">
        <f t="shared" si="55"/>
        <v>NO</v>
      </c>
    </row>
    <row r="88" spans="1:58" x14ac:dyDescent="0.35">
      <c r="A88" s="9">
        <v>274</v>
      </c>
      <c r="B88" s="1" t="s">
        <v>230</v>
      </c>
      <c r="C88" s="1" t="s">
        <v>231</v>
      </c>
      <c r="D88" s="26">
        <v>425.9</v>
      </c>
      <c r="E88" s="32">
        <v>399.3</v>
      </c>
      <c r="F88" s="10">
        <v>423.1</v>
      </c>
      <c r="G88" s="10">
        <v>10</v>
      </c>
      <c r="H88" s="10">
        <v>0</v>
      </c>
      <c r="I88" s="10">
        <f t="shared" si="29"/>
        <v>433.1</v>
      </c>
      <c r="J88" s="10">
        <v>190.1</v>
      </c>
      <c r="K88" s="11">
        <v>129249</v>
      </c>
      <c r="L88" s="10">
        <v>24</v>
      </c>
      <c r="M88" s="10">
        <v>5.2</v>
      </c>
      <c r="N88" s="10">
        <v>93.1</v>
      </c>
      <c r="O88" s="10">
        <v>11.5</v>
      </c>
      <c r="P88" s="10">
        <v>0</v>
      </c>
      <c r="Q88" s="10">
        <f t="shared" si="30"/>
        <v>757</v>
      </c>
      <c r="R88" s="11">
        <v>0</v>
      </c>
      <c r="S88" s="17">
        <f t="shared" si="31"/>
        <v>4071146</v>
      </c>
      <c r="T88" s="10">
        <v>423.1</v>
      </c>
      <c r="U88" s="25"/>
      <c r="V88" s="46">
        <f t="shared" si="32"/>
        <v>423.1</v>
      </c>
      <c r="W88" s="25">
        <v>10</v>
      </c>
      <c r="X88" s="25">
        <v>0</v>
      </c>
      <c r="Y88" s="10">
        <f t="shared" si="33"/>
        <v>433.1</v>
      </c>
      <c r="Z88" s="10">
        <f t="shared" si="34"/>
        <v>190.1</v>
      </c>
      <c r="AA88" s="25">
        <v>24</v>
      </c>
      <c r="AB88" s="25">
        <f t="shared" si="35"/>
        <v>5.2</v>
      </c>
      <c r="AC88" s="25">
        <f t="shared" si="36"/>
        <v>93.1</v>
      </c>
      <c r="AD88" s="25">
        <f t="shared" si="37"/>
        <v>11.5</v>
      </c>
      <c r="AE88" s="25">
        <v>0</v>
      </c>
      <c r="AF88" s="10">
        <f t="shared" si="38"/>
        <v>757</v>
      </c>
      <c r="AG88" s="11">
        <f t="shared" si="39"/>
        <v>0</v>
      </c>
      <c r="AH88" s="17">
        <f t="shared" si="40"/>
        <v>4250555</v>
      </c>
      <c r="AI88" s="11">
        <f t="shared" si="41"/>
        <v>179409</v>
      </c>
      <c r="AJ88" s="78"/>
      <c r="AK88" s="69">
        <v>274</v>
      </c>
      <c r="AL88" s="70">
        <f t="shared" si="42"/>
        <v>0</v>
      </c>
      <c r="AM88" s="1" t="b">
        <f t="shared" si="43"/>
        <v>0</v>
      </c>
      <c r="AN88" s="71">
        <f t="shared" si="44"/>
        <v>0</v>
      </c>
      <c r="AO88" s="72">
        <f t="shared" si="45"/>
        <v>0</v>
      </c>
      <c r="AP88" s="73">
        <f t="shared" si="46"/>
        <v>0</v>
      </c>
      <c r="AQ88" s="1" t="b">
        <f t="shared" si="47"/>
        <v>1</v>
      </c>
      <c r="AR88" s="1">
        <f t="shared" si="48"/>
        <v>164.71129999999999</v>
      </c>
      <c r="AS88" s="72">
        <f t="shared" si="49"/>
        <v>0.43896600000000002</v>
      </c>
      <c r="AT88" s="73">
        <f t="shared" si="50"/>
        <v>190.1</v>
      </c>
      <c r="AU88" s="74">
        <f t="shared" si="51"/>
        <v>0</v>
      </c>
      <c r="AV88" s="75">
        <f t="shared" si="52"/>
        <v>190.1</v>
      </c>
      <c r="AW88" s="78"/>
      <c r="AX88" s="33">
        <v>274</v>
      </c>
      <c r="AY88" s="34" t="s">
        <v>230</v>
      </c>
      <c r="AZ88" s="34" t="s">
        <v>231</v>
      </c>
      <c r="BA88" s="43" t="s">
        <v>447</v>
      </c>
      <c r="BB88" s="44">
        <v>0</v>
      </c>
      <c r="BC88" s="43" t="str">
        <f t="shared" si="56"/>
        <v>NO</v>
      </c>
      <c r="BD88" s="45">
        <f t="shared" si="53"/>
        <v>23.8</v>
      </c>
      <c r="BE88" s="43" t="str">
        <f t="shared" si="54"/>
        <v>NO</v>
      </c>
      <c r="BF88" s="43" t="str">
        <f t="shared" si="55"/>
        <v>NO</v>
      </c>
    </row>
    <row r="89" spans="1:58" x14ac:dyDescent="0.35">
      <c r="A89" s="9">
        <v>275</v>
      </c>
      <c r="B89" s="1" t="s">
        <v>230</v>
      </c>
      <c r="C89" s="1" t="s">
        <v>232</v>
      </c>
      <c r="D89" s="26">
        <v>67.5</v>
      </c>
      <c r="E89" s="32">
        <v>72</v>
      </c>
      <c r="F89" s="10">
        <v>72</v>
      </c>
      <c r="G89" s="10">
        <v>0</v>
      </c>
      <c r="H89" s="10">
        <v>0</v>
      </c>
      <c r="I89" s="10">
        <f t="shared" si="29"/>
        <v>72</v>
      </c>
      <c r="J89" s="10">
        <v>73</v>
      </c>
      <c r="K89" s="11">
        <v>58569</v>
      </c>
      <c r="L89" s="10">
        <v>10.9</v>
      </c>
      <c r="M89" s="10">
        <v>0</v>
      </c>
      <c r="N89" s="10">
        <v>17.7</v>
      </c>
      <c r="O89" s="10">
        <v>0.4</v>
      </c>
      <c r="P89" s="10">
        <v>0</v>
      </c>
      <c r="Q89" s="10">
        <f t="shared" si="30"/>
        <v>174</v>
      </c>
      <c r="R89" s="11">
        <v>0</v>
      </c>
      <c r="S89" s="17">
        <f t="shared" si="31"/>
        <v>935772</v>
      </c>
      <c r="T89" s="10">
        <v>71.5</v>
      </c>
      <c r="U89" s="25"/>
      <c r="V89" s="46">
        <f t="shared" si="32"/>
        <v>71.5</v>
      </c>
      <c r="W89" s="25">
        <v>0</v>
      </c>
      <c r="X89" s="25">
        <v>0</v>
      </c>
      <c r="Y89" s="10">
        <f t="shared" si="33"/>
        <v>71.5</v>
      </c>
      <c r="Z89" s="10">
        <f t="shared" si="34"/>
        <v>72.5</v>
      </c>
      <c r="AA89" s="25">
        <v>10.9</v>
      </c>
      <c r="AB89" s="25">
        <f t="shared" si="35"/>
        <v>0</v>
      </c>
      <c r="AC89" s="25">
        <f t="shared" si="36"/>
        <v>17.7</v>
      </c>
      <c r="AD89" s="25">
        <f t="shared" si="37"/>
        <v>0.4</v>
      </c>
      <c r="AE89" s="25">
        <v>0</v>
      </c>
      <c r="AF89" s="10">
        <f t="shared" si="38"/>
        <v>173</v>
      </c>
      <c r="AG89" s="11">
        <f t="shared" si="39"/>
        <v>0</v>
      </c>
      <c r="AH89" s="17">
        <f t="shared" si="40"/>
        <v>971395</v>
      </c>
      <c r="AI89" s="11">
        <f t="shared" si="41"/>
        <v>35623</v>
      </c>
      <c r="AJ89" s="78"/>
      <c r="AK89" s="69">
        <v>275</v>
      </c>
      <c r="AL89" s="70">
        <f t="shared" si="42"/>
        <v>72.5</v>
      </c>
      <c r="AM89" s="1" t="b">
        <f t="shared" si="43"/>
        <v>0</v>
      </c>
      <c r="AN89" s="71">
        <f t="shared" si="44"/>
        <v>0</v>
      </c>
      <c r="AO89" s="72">
        <f t="shared" si="45"/>
        <v>0</v>
      </c>
      <c r="AP89" s="73">
        <f t="shared" si="46"/>
        <v>0</v>
      </c>
      <c r="AQ89" s="1" t="b">
        <f t="shared" si="47"/>
        <v>0</v>
      </c>
      <c r="AR89" s="1">
        <f t="shared" si="48"/>
        <v>0</v>
      </c>
      <c r="AS89" s="72">
        <f t="shared" si="49"/>
        <v>0</v>
      </c>
      <c r="AT89" s="73">
        <f t="shared" si="50"/>
        <v>0</v>
      </c>
      <c r="AU89" s="74">
        <f t="shared" si="51"/>
        <v>0</v>
      </c>
      <c r="AV89" s="75">
        <f t="shared" si="52"/>
        <v>72.5</v>
      </c>
      <c r="AW89" s="78"/>
      <c r="AX89" s="33">
        <v>275</v>
      </c>
      <c r="AY89" s="34" t="s">
        <v>230</v>
      </c>
      <c r="AZ89" s="34" t="s">
        <v>232</v>
      </c>
      <c r="BA89" s="43" t="s">
        <v>447</v>
      </c>
      <c r="BB89" s="44">
        <v>0</v>
      </c>
      <c r="BC89" s="43" t="str">
        <f t="shared" si="56"/>
        <v>NO</v>
      </c>
      <c r="BD89" s="45">
        <f t="shared" si="53"/>
        <v>-0.5</v>
      </c>
      <c r="BE89" s="43" t="str">
        <f t="shared" si="54"/>
        <v>YES</v>
      </c>
      <c r="BF89" s="43" t="str">
        <f t="shared" si="55"/>
        <v>NO</v>
      </c>
    </row>
    <row r="90" spans="1:58" x14ac:dyDescent="0.35">
      <c r="A90" s="9">
        <v>281</v>
      </c>
      <c r="B90" s="1" t="s">
        <v>149</v>
      </c>
      <c r="C90" s="1" t="s">
        <v>150</v>
      </c>
      <c r="D90" s="26">
        <v>384</v>
      </c>
      <c r="E90" s="32">
        <v>363</v>
      </c>
      <c r="F90" s="10">
        <v>373.5</v>
      </c>
      <c r="G90" s="10">
        <v>9</v>
      </c>
      <c r="H90" s="10">
        <v>0</v>
      </c>
      <c r="I90" s="10">
        <f t="shared" si="29"/>
        <v>382.5</v>
      </c>
      <c r="J90" s="10">
        <v>174.5</v>
      </c>
      <c r="K90" s="11">
        <v>163853</v>
      </c>
      <c r="L90" s="10">
        <v>30.5</v>
      </c>
      <c r="M90" s="10">
        <v>0</v>
      </c>
      <c r="N90" s="10">
        <v>106.1</v>
      </c>
      <c r="O90" s="10">
        <v>8.3000000000000007</v>
      </c>
      <c r="P90" s="10">
        <v>0</v>
      </c>
      <c r="Q90" s="10">
        <f t="shared" si="30"/>
        <v>701.9</v>
      </c>
      <c r="R90" s="11">
        <v>0</v>
      </c>
      <c r="S90" s="17">
        <f t="shared" si="31"/>
        <v>3774818</v>
      </c>
      <c r="T90" s="10">
        <v>355.5</v>
      </c>
      <c r="U90" s="25"/>
      <c r="V90" s="46">
        <f t="shared" si="32"/>
        <v>355.5</v>
      </c>
      <c r="W90" s="25">
        <v>9</v>
      </c>
      <c r="X90" s="25">
        <v>0</v>
      </c>
      <c r="Y90" s="10">
        <f t="shared" si="33"/>
        <v>364.5</v>
      </c>
      <c r="Z90" s="10">
        <f t="shared" si="34"/>
        <v>168.5</v>
      </c>
      <c r="AA90" s="25">
        <v>30.5</v>
      </c>
      <c r="AB90" s="25">
        <f t="shared" si="35"/>
        <v>0</v>
      </c>
      <c r="AC90" s="25">
        <f t="shared" si="36"/>
        <v>106.1</v>
      </c>
      <c r="AD90" s="25">
        <f t="shared" si="37"/>
        <v>8.3000000000000007</v>
      </c>
      <c r="AE90" s="25">
        <v>0</v>
      </c>
      <c r="AF90" s="10">
        <f t="shared" si="38"/>
        <v>677.9</v>
      </c>
      <c r="AG90" s="11">
        <f t="shared" si="39"/>
        <v>0</v>
      </c>
      <c r="AH90" s="17">
        <f t="shared" si="40"/>
        <v>3806409</v>
      </c>
      <c r="AI90" s="11">
        <f t="shared" si="41"/>
        <v>31591</v>
      </c>
      <c r="AJ90" s="78"/>
      <c r="AK90" s="69">
        <v>281</v>
      </c>
      <c r="AL90" s="70">
        <f t="shared" si="42"/>
        <v>0</v>
      </c>
      <c r="AM90" s="1" t="b">
        <f t="shared" si="43"/>
        <v>0</v>
      </c>
      <c r="AN90" s="71">
        <f t="shared" si="44"/>
        <v>0</v>
      </c>
      <c r="AO90" s="72">
        <f t="shared" si="45"/>
        <v>0</v>
      </c>
      <c r="AP90" s="73">
        <f t="shared" si="46"/>
        <v>0</v>
      </c>
      <c r="AQ90" s="1" t="b">
        <f t="shared" si="47"/>
        <v>1</v>
      </c>
      <c r="AR90" s="1">
        <f t="shared" si="48"/>
        <v>79.818799999999996</v>
      </c>
      <c r="AS90" s="72">
        <f t="shared" si="49"/>
        <v>0.46227200000000002</v>
      </c>
      <c r="AT90" s="73">
        <f t="shared" si="50"/>
        <v>168.5</v>
      </c>
      <c r="AU90" s="74">
        <f t="shared" si="51"/>
        <v>0</v>
      </c>
      <c r="AV90" s="75">
        <f t="shared" si="52"/>
        <v>168.5</v>
      </c>
      <c r="AW90" s="78"/>
      <c r="AX90" s="33">
        <v>281</v>
      </c>
      <c r="AY90" s="34" t="s">
        <v>149</v>
      </c>
      <c r="AZ90" s="34" t="s">
        <v>150</v>
      </c>
      <c r="BA90" s="43" t="s">
        <v>447</v>
      </c>
      <c r="BB90" s="44">
        <v>0</v>
      </c>
      <c r="BC90" s="43" t="str">
        <f t="shared" si="56"/>
        <v>NO</v>
      </c>
      <c r="BD90" s="45">
        <f t="shared" si="53"/>
        <v>-7.5</v>
      </c>
      <c r="BE90" s="43" t="str">
        <f t="shared" si="54"/>
        <v>YES</v>
      </c>
      <c r="BF90" s="43" t="str">
        <f t="shared" si="55"/>
        <v>NO</v>
      </c>
    </row>
    <row r="91" spans="1:58" x14ac:dyDescent="0.35">
      <c r="A91" s="9">
        <v>282</v>
      </c>
      <c r="B91" s="1" t="s">
        <v>121</v>
      </c>
      <c r="C91" s="1" t="s">
        <v>122</v>
      </c>
      <c r="D91" s="26">
        <v>354.1</v>
      </c>
      <c r="E91" s="32">
        <v>360.5</v>
      </c>
      <c r="F91" s="10">
        <v>360.5</v>
      </c>
      <c r="G91" s="10">
        <v>5</v>
      </c>
      <c r="H91" s="10">
        <v>0</v>
      </c>
      <c r="I91" s="10">
        <f t="shared" si="29"/>
        <v>365.5</v>
      </c>
      <c r="J91" s="10">
        <v>168.8</v>
      </c>
      <c r="K91" s="11">
        <v>292521</v>
      </c>
      <c r="L91" s="10">
        <v>54.4</v>
      </c>
      <c r="M91" s="10">
        <v>1.1000000000000001</v>
      </c>
      <c r="N91" s="10">
        <v>119</v>
      </c>
      <c r="O91" s="10">
        <v>13.1</v>
      </c>
      <c r="P91" s="10">
        <v>0</v>
      </c>
      <c r="Q91" s="10">
        <f t="shared" si="30"/>
        <v>721.9</v>
      </c>
      <c r="R91" s="11">
        <v>1292254</v>
      </c>
      <c r="S91" s="17">
        <f t="shared" si="31"/>
        <v>5174632</v>
      </c>
      <c r="T91" s="10">
        <v>351.5</v>
      </c>
      <c r="U91" s="25"/>
      <c r="V91" s="46">
        <f t="shared" si="32"/>
        <v>351.5</v>
      </c>
      <c r="W91" s="25">
        <v>5</v>
      </c>
      <c r="X91" s="25">
        <v>0</v>
      </c>
      <c r="Y91" s="10">
        <f t="shared" si="33"/>
        <v>356.5</v>
      </c>
      <c r="Z91" s="10">
        <f t="shared" si="34"/>
        <v>165.8</v>
      </c>
      <c r="AA91" s="25">
        <v>54.4</v>
      </c>
      <c r="AB91" s="25">
        <f t="shared" si="35"/>
        <v>1.1000000000000001</v>
      </c>
      <c r="AC91" s="25">
        <f t="shared" si="36"/>
        <v>119</v>
      </c>
      <c r="AD91" s="25">
        <f t="shared" si="37"/>
        <v>13.1</v>
      </c>
      <c r="AE91" s="25">
        <v>0</v>
      </c>
      <c r="AF91" s="10">
        <f t="shared" si="38"/>
        <v>709.9</v>
      </c>
      <c r="AG91" s="11">
        <f t="shared" si="39"/>
        <v>1292254</v>
      </c>
      <c r="AH91" s="17">
        <f t="shared" si="40"/>
        <v>5278343</v>
      </c>
      <c r="AI91" s="11">
        <f t="shared" si="41"/>
        <v>103711</v>
      </c>
      <c r="AJ91" s="78"/>
      <c r="AK91" s="69">
        <v>282</v>
      </c>
      <c r="AL91" s="70">
        <f t="shared" si="42"/>
        <v>0</v>
      </c>
      <c r="AM91" s="1" t="b">
        <f t="shared" si="43"/>
        <v>0</v>
      </c>
      <c r="AN91" s="71">
        <f t="shared" si="44"/>
        <v>0</v>
      </c>
      <c r="AO91" s="72">
        <f t="shared" si="45"/>
        <v>0</v>
      </c>
      <c r="AP91" s="73">
        <f t="shared" si="46"/>
        <v>0</v>
      </c>
      <c r="AQ91" s="1" t="b">
        <f t="shared" si="47"/>
        <v>1</v>
      </c>
      <c r="AR91" s="1">
        <f t="shared" si="48"/>
        <v>69.918800000000005</v>
      </c>
      <c r="AS91" s="72">
        <f t="shared" si="49"/>
        <v>0.46499000000000001</v>
      </c>
      <c r="AT91" s="73">
        <f t="shared" si="50"/>
        <v>165.8</v>
      </c>
      <c r="AU91" s="74">
        <f t="shared" si="51"/>
        <v>0</v>
      </c>
      <c r="AV91" s="75">
        <f t="shared" si="52"/>
        <v>165.8</v>
      </c>
      <c r="AW91" s="78"/>
      <c r="AX91" s="33">
        <v>282</v>
      </c>
      <c r="AY91" s="34" t="s">
        <v>121</v>
      </c>
      <c r="AZ91" s="34" t="s">
        <v>122</v>
      </c>
      <c r="BA91" s="43" t="s">
        <v>447</v>
      </c>
      <c r="BB91" s="44">
        <v>1</v>
      </c>
      <c r="BC91" s="43" t="str">
        <f t="shared" si="56"/>
        <v>YES</v>
      </c>
      <c r="BD91" s="45">
        <f t="shared" si="53"/>
        <v>-9</v>
      </c>
      <c r="BE91" s="43" t="str">
        <f t="shared" si="54"/>
        <v>YES</v>
      </c>
      <c r="BF91" s="43" t="str">
        <f t="shared" si="55"/>
        <v>NO</v>
      </c>
    </row>
    <row r="92" spans="1:58" x14ac:dyDescent="0.35">
      <c r="A92" s="9">
        <v>283</v>
      </c>
      <c r="B92" s="1" t="s">
        <v>121</v>
      </c>
      <c r="C92" s="1" t="s">
        <v>123</v>
      </c>
      <c r="D92" s="26">
        <v>98</v>
      </c>
      <c r="E92" s="32">
        <v>114</v>
      </c>
      <c r="F92" s="10">
        <v>114</v>
      </c>
      <c r="G92" s="10">
        <v>4.5</v>
      </c>
      <c r="H92" s="10">
        <v>0</v>
      </c>
      <c r="I92" s="10">
        <f t="shared" si="29"/>
        <v>118.5</v>
      </c>
      <c r="J92" s="10">
        <v>114.4</v>
      </c>
      <c r="K92" s="11">
        <v>35082</v>
      </c>
      <c r="L92" s="10">
        <v>6.5</v>
      </c>
      <c r="M92" s="10">
        <v>0</v>
      </c>
      <c r="N92" s="10">
        <v>42.4</v>
      </c>
      <c r="O92" s="10">
        <v>3.4</v>
      </c>
      <c r="P92" s="10">
        <v>0</v>
      </c>
      <c r="Q92" s="10">
        <f t="shared" si="30"/>
        <v>285.2</v>
      </c>
      <c r="R92" s="11">
        <v>10263590</v>
      </c>
      <c r="S92" s="17">
        <f t="shared" si="31"/>
        <v>11797396</v>
      </c>
      <c r="T92" s="10">
        <v>109</v>
      </c>
      <c r="U92" s="25"/>
      <c r="V92" s="46">
        <f t="shared" si="32"/>
        <v>109</v>
      </c>
      <c r="W92" s="25">
        <v>4.5</v>
      </c>
      <c r="X92" s="25">
        <v>0</v>
      </c>
      <c r="Y92" s="10">
        <f t="shared" si="33"/>
        <v>113.5</v>
      </c>
      <c r="Z92" s="10">
        <f t="shared" si="34"/>
        <v>111.1</v>
      </c>
      <c r="AA92" s="25">
        <v>6.5</v>
      </c>
      <c r="AB92" s="25">
        <f t="shared" si="35"/>
        <v>0</v>
      </c>
      <c r="AC92" s="25">
        <f t="shared" si="36"/>
        <v>42.4</v>
      </c>
      <c r="AD92" s="25">
        <f t="shared" si="37"/>
        <v>3.4</v>
      </c>
      <c r="AE92" s="25">
        <v>0</v>
      </c>
      <c r="AF92" s="10">
        <f t="shared" si="38"/>
        <v>276.89999999999998</v>
      </c>
      <c r="AG92" s="11">
        <f t="shared" si="39"/>
        <v>10263590</v>
      </c>
      <c r="AH92" s="17">
        <f t="shared" si="40"/>
        <v>11818384</v>
      </c>
      <c r="AI92" s="11">
        <f t="shared" si="41"/>
        <v>20988</v>
      </c>
      <c r="AJ92" s="78"/>
      <c r="AK92" s="69">
        <v>283</v>
      </c>
      <c r="AL92" s="70">
        <f t="shared" si="42"/>
        <v>0</v>
      </c>
      <c r="AM92" s="1" t="b">
        <f t="shared" si="43"/>
        <v>1</v>
      </c>
      <c r="AN92" s="71">
        <f t="shared" si="44"/>
        <v>130.34299999999999</v>
      </c>
      <c r="AO92" s="72">
        <f t="shared" si="45"/>
        <v>0.97854600000000003</v>
      </c>
      <c r="AP92" s="73">
        <f t="shared" si="46"/>
        <v>111.1</v>
      </c>
      <c r="AQ92" s="1" t="b">
        <f t="shared" si="47"/>
        <v>0</v>
      </c>
      <c r="AR92" s="1">
        <f t="shared" si="48"/>
        <v>0</v>
      </c>
      <c r="AS92" s="72">
        <f t="shared" si="49"/>
        <v>0</v>
      </c>
      <c r="AT92" s="73">
        <f t="shared" si="50"/>
        <v>0</v>
      </c>
      <c r="AU92" s="74">
        <f t="shared" si="51"/>
        <v>0</v>
      </c>
      <c r="AV92" s="75">
        <f t="shared" si="52"/>
        <v>111.1</v>
      </c>
      <c r="AW92" s="78"/>
      <c r="AX92" s="33">
        <v>283</v>
      </c>
      <c r="AY92" s="34" t="s">
        <v>121</v>
      </c>
      <c r="AZ92" s="34" t="s">
        <v>123</v>
      </c>
      <c r="BA92" s="43" t="s">
        <v>447</v>
      </c>
      <c r="BB92" s="44">
        <v>0</v>
      </c>
      <c r="BC92" s="43" t="str">
        <f t="shared" si="56"/>
        <v>NO</v>
      </c>
      <c r="BD92" s="45">
        <f t="shared" si="53"/>
        <v>-5</v>
      </c>
      <c r="BE92" s="43" t="str">
        <f t="shared" si="54"/>
        <v>YES</v>
      </c>
      <c r="BF92" s="43" t="str">
        <f t="shared" si="55"/>
        <v>NO</v>
      </c>
    </row>
    <row r="93" spans="1:58" x14ac:dyDescent="0.35">
      <c r="A93" s="9">
        <v>284</v>
      </c>
      <c r="B93" s="1" t="s">
        <v>64</v>
      </c>
      <c r="C93" s="1" t="s">
        <v>65</v>
      </c>
      <c r="D93" s="26">
        <v>360</v>
      </c>
      <c r="E93" s="32">
        <v>355.9</v>
      </c>
      <c r="F93" s="10">
        <v>377.7</v>
      </c>
      <c r="G93" s="10">
        <v>3.5</v>
      </c>
      <c r="H93" s="10">
        <v>0</v>
      </c>
      <c r="I93" s="10">
        <f t="shared" si="29"/>
        <v>381.2</v>
      </c>
      <c r="J93" s="10">
        <v>174.1</v>
      </c>
      <c r="K93" s="11">
        <v>272211</v>
      </c>
      <c r="L93" s="10">
        <v>50.6</v>
      </c>
      <c r="M93" s="10">
        <v>0.4</v>
      </c>
      <c r="N93" s="10">
        <v>58.6</v>
      </c>
      <c r="O93" s="10">
        <v>8</v>
      </c>
      <c r="P93" s="10">
        <v>0</v>
      </c>
      <c r="Q93" s="10">
        <f t="shared" si="30"/>
        <v>672.9</v>
      </c>
      <c r="R93" s="11">
        <v>19600</v>
      </c>
      <c r="S93" s="17">
        <f t="shared" si="31"/>
        <v>3638456</v>
      </c>
      <c r="T93" s="10">
        <v>377.7</v>
      </c>
      <c r="U93" s="25"/>
      <c r="V93" s="46">
        <f t="shared" si="32"/>
        <v>377.7</v>
      </c>
      <c r="W93" s="25">
        <v>3.5</v>
      </c>
      <c r="X93" s="25">
        <v>0</v>
      </c>
      <c r="Y93" s="10">
        <f t="shared" si="33"/>
        <v>381.2</v>
      </c>
      <c r="Z93" s="10">
        <f t="shared" si="34"/>
        <v>174.1</v>
      </c>
      <c r="AA93" s="25">
        <v>50.6</v>
      </c>
      <c r="AB93" s="25">
        <f t="shared" si="35"/>
        <v>0.4</v>
      </c>
      <c r="AC93" s="25">
        <f t="shared" si="36"/>
        <v>58.6</v>
      </c>
      <c r="AD93" s="25">
        <f t="shared" si="37"/>
        <v>8</v>
      </c>
      <c r="AE93" s="25">
        <v>0</v>
      </c>
      <c r="AF93" s="10">
        <f t="shared" si="38"/>
        <v>672.9</v>
      </c>
      <c r="AG93" s="11">
        <f t="shared" si="39"/>
        <v>19600</v>
      </c>
      <c r="AH93" s="17">
        <f t="shared" si="40"/>
        <v>3797934</v>
      </c>
      <c r="AI93" s="11">
        <f t="shared" si="41"/>
        <v>159478</v>
      </c>
      <c r="AJ93" s="78"/>
      <c r="AK93" s="69">
        <v>284</v>
      </c>
      <c r="AL93" s="70">
        <f t="shared" si="42"/>
        <v>0</v>
      </c>
      <c r="AM93" s="1" t="b">
        <f t="shared" si="43"/>
        <v>0</v>
      </c>
      <c r="AN93" s="71">
        <f t="shared" si="44"/>
        <v>0</v>
      </c>
      <c r="AO93" s="72">
        <f t="shared" si="45"/>
        <v>0</v>
      </c>
      <c r="AP93" s="73">
        <f t="shared" si="46"/>
        <v>0</v>
      </c>
      <c r="AQ93" s="1" t="b">
        <f t="shared" si="47"/>
        <v>1</v>
      </c>
      <c r="AR93" s="1">
        <f t="shared" si="48"/>
        <v>100.485</v>
      </c>
      <c r="AS93" s="72">
        <f t="shared" si="49"/>
        <v>0.45659899999999998</v>
      </c>
      <c r="AT93" s="73">
        <f t="shared" si="50"/>
        <v>174.1</v>
      </c>
      <c r="AU93" s="74">
        <f t="shared" si="51"/>
        <v>0</v>
      </c>
      <c r="AV93" s="75">
        <f t="shared" si="52"/>
        <v>174.1</v>
      </c>
      <c r="AW93" s="78"/>
      <c r="AX93" s="33">
        <v>284</v>
      </c>
      <c r="AY93" s="34" t="s">
        <v>64</v>
      </c>
      <c r="AZ93" s="34" t="s">
        <v>65</v>
      </c>
      <c r="BA93" s="43" t="s">
        <v>447</v>
      </c>
      <c r="BB93" s="44">
        <v>0</v>
      </c>
      <c r="BC93" s="43" t="str">
        <f t="shared" si="56"/>
        <v>NO</v>
      </c>
      <c r="BD93" s="45">
        <f t="shared" si="53"/>
        <v>21.8</v>
      </c>
      <c r="BE93" s="43" t="str">
        <f t="shared" si="54"/>
        <v>NO</v>
      </c>
      <c r="BF93" s="43" t="str">
        <f t="shared" si="55"/>
        <v>NO</v>
      </c>
    </row>
    <row r="94" spans="1:58" x14ac:dyDescent="0.35">
      <c r="A94" s="9">
        <v>285</v>
      </c>
      <c r="B94" s="1" t="s">
        <v>66</v>
      </c>
      <c r="C94" s="1" t="s">
        <v>67</v>
      </c>
      <c r="D94" s="26">
        <v>134.5</v>
      </c>
      <c r="E94" s="32">
        <v>123.5</v>
      </c>
      <c r="F94" s="10">
        <v>129</v>
      </c>
      <c r="G94" s="10">
        <v>0</v>
      </c>
      <c r="H94" s="10">
        <v>0</v>
      </c>
      <c r="I94" s="10">
        <f t="shared" si="29"/>
        <v>129</v>
      </c>
      <c r="J94" s="10">
        <v>120.9</v>
      </c>
      <c r="K94" s="11">
        <v>42610</v>
      </c>
      <c r="L94" s="10">
        <v>7.9</v>
      </c>
      <c r="M94" s="10">
        <v>0</v>
      </c>
      <c r="N94" s="10">
        <v>24.4</v>
      </c>
      <c r="O94" s="10">
        <v>1.2</v>
      </c>
      <c r="P94" s="10">
        <v>0</v>
      </c>
      <c r="Q94" s="10">
        <f t="shared" si="30"/>
        <v>283.39999999999998</v>
      </c>
      <c r="R94" s="11">
        <v>0</v>
      </c>
      <c r="S94" s="17">
        <f t="shared" si="31"/>
        <v>1524125</v>
      </c>
      <c r="T94" s="10">
        <v>119</v>
      </c>
      <c r="U94" s="25"/>
      <c r="V94" s="46">
        <f t="shared" si="32"/>
        <v>119</v>
      </c>
      <c r="W94" s="25">
        <v>0</v>
      </c>
      <c r="X94" s="25">
        <v>0</v>
      </c>
      <c r="Y94" s="10">
        <f t="shared" si="33"/>
        <v>119</v>
      </c>
      <c r="Z94" s="10">
        <f t="shared" si="34"/>
        <v>114.7</v>
      </c>
      <c r="AA94" s="25">
        <v>7.9</v>
      </c>
      <c r="AB94" s="25">
        <f t="shared" si="35"/>
        <v>0</v>
      </c>
      <c r="AC94" s="25">
        <f t="shared" si="36"/>
        <v>24.4</v>
      </c>
      <c r="AD94" s="25">
        <f t="shared" si="37"/>
        <v>1.2</v>
      </c>
      <c r="AE94" s="25">
        <v>0</v>
      </c>
      <c r="AF94" s="10">
        <f t="shared" si="38"/>
        <v>267.2</v>
      </c>
      <c r="AG94" s="11">
        <f t="shared" si="39"/>
        <v>0</v>
      </c>
      <c r="AH94" s="17">
        <f t="shared" si="40"/>
        <v>1500328</v>
      </c>
      <c r="AI94" s="11">
        <f t="shared" si="41"/>
        <v>-23797</v>
      </c>
      <c r="AJ94" s="78"/>
      <c r="AK94" s="69">
        <v>285</v>
      </c>
      <c r="AL94" s="70">
        <f t="shared" si="42"/>
        <v>0</v>
      </c>
      <c r="AM94" s="1" t="b">
        <f t="shared" si="43"/>
        <v>1</v>
      </c>
      <c r="AN94" s="71">
        <f t="shared" si="44"/>
        <v>183.44499999999999</v>
      </c>
      <c r="AO94" s="72">
        <f t="shared" si="45"/>
        <v>0.96396700000000002</v>
      </c>
      <c r="AP94" s="73">
        <f t="shared" si="46"/>
        <v>114.7</v>
      </c>
      <c r="AQ94" s="1" t="b">
        <f t="shared" si="47"/>
        <v>0</v>
      </c>
      <c r="AR94" s="1">
        <f t="shared" si="48"/>
        <v>0</v>
      </c>
      <c r="AS94" s="72">
        <f t="shared" si="49"/>
        <v>0</v>
      </c>
      <c r="AT94" s="73">
        <f t="shared" si="50"/>
        <v>0</v>
      </c>
      <c r="AU94" s="74">
        <f t="shared" si="51"/>
        <v>0</v>
      </c>
      <c r="AV94" s="75">
        <f t="shared" si="52"/>
        <v>114.7</v>
      </c>
      <c r="AW94" s="78"/>
      <c r="AX94" s="33">
        <v>285</v>
      </c>
      <c r="AY94" s="34" t="s">
        <v>66</v>
      </c>
      <c r="AZ94" s="34" t="s">
        <v>67</v>
      </c>
      <c r="BA94" s="43" t="s">
        <v>447</v>
      </c>
      <c r="BB94" s="44">
        <v>0</v>
      </c>
      <c r="BC94" s="43" t="str">
        <f t="shared" si="56"/>
        <v>NO</v>
      </c>
      <c r="BD94" s="45">
        <f t="shared" si="53"/>
        <v>-4.5</v>
      </c>
      <c r="BE94" s="43" t="str">
        <f t="shared" si="54"/>
        <v>YES</v>
      </c>
      <c r="BF94" s="43" t="str">
        <f t="shared" si="55"/>
        <v>NO</v>
      </c>
    </row>
    <row r="95" spans="1:58" x14ac:dyDescent="0.35">
      <c r="A95" s="9">
        <v>286</v>
      </c>
      <c r="B95" s="1" t="s">
        <v>66</v>
      </c>
      <c r="C95" s="1" t="s">
        <v>68</v>
      </c>
      <c r="D95" s="26">
        <v>361.6</v>
      </c>
      <c r="E95" s="32">
        <v>340.1</v>
      </c>
      <c r="F95" s="10">
        <v>350.9</v>
      </c>
      <c r="G95" s="10">
        <v>4.3</v>
      </c>
      <c r="H95" s="10">
        <v>0</v>
      </c>
      <c r="I95" s="10">
        <f t="shared" si="29"/>
        <v>355.2</v>
      </c>
      <c r="J95" s="10">
        <v>165.3</v>
      </c>
      <c r="K95" s="11">
        <v>134466</v>
      </c>
      <c r="L95" s="10">
        <v>25</v>
      </c>
      <c r="M95" s="10">
        <v>1.1000000000000001</v>
      </c>
      <c r="N95" s="10">
        <v>110.7</v>
      </c>
      <c r="O95" s="10">
        <v>5.4</v>
      </c>
      <c r="P95" s="10">
        <v>0</v>
      </c>
      <c r="Q95" s="10">
        <f t="shared" si="30"/>
        <v>662.7</v>
      </c>
      <c r="R95" s="11">
        <v>0</v>
      </c>
      <c r="S95" s="17">
        <f t="shared" si="31"/>
        <v>3564001</v>
      </c>
      <c r="T95" s="10">
        <v>333</v>
      </c>
      <c r="U95" s="25"/>
      <c r="V95" s="46">
        <f t="shared" si="32"/>
        <v>333</v>
      </c>
      <c r="W95" s="25">
        <v>4.3</v>
      </c>
      <c r="X95" s="25">
        <v>0</v>
      </c>
      <c r="Y95" s="10">
        <f t="shared" si="33"/>
        <v>337.3</v>
      </c>
      <c r="Z95" s="10">
        <f t="shared" si="34"/>
        <v>159</v>
      </c>
      <c r="AA95" s="25">
        <v>25</v>
      </c>
      <c r="AB95" s="25">
        <f t="shared" si="35"/>
        <v>1.1000000000000001</v>
      </c>
      <c r="AC95" s="25">
        <f t="shared" si="36"/>
        <v>110.7</v>
      </c>
      <c r="AD95" s="25">
        <f t="shared" si="37"/>
        <v>5.4</v>
      </c>
      <c r="AE95" s="25">
        <v>0</v>
      </c>
      <c r="AF95" s="10">
        <f t="shared" si="38"/>
        <v>638.5</v>
      </c>
      <c r="AG95" s="11">
        <f t="shared" si="39"/>
        <v>0</v>
      </c>
      <c r="AH95" s="17">
        <f t="shared" si="40"/>
        <v>3585178</v>
      </c>
      <c r="AI95" s="11">
        <f t="shared" si="41"/>
        <v>21177</v>
      </c>
      <c r="AJ95" s="78"/>
      <c r="AK95" s="69">
        <v>286</v>
      </c>
      <c r="AL95" s="70">
        <f t="shared" si="42"/>
        <v>0</v>
      </c>
      <c r="AM95" s="1" t="b">
        <f t="shared" si="43"/>
        <v>0</v>
      </c>
      <c r="AN95" s="71">
        <f t="shared" si="44"/>
        <v>0</v>
      </c>
      <c r="AO95" s="72">
        <f t="shared" si="45"/>
        <v>0</v>
      </c>
      <c r="AP95" s="73">
        <f t="shared" si="46"/>
        <v>0</v>
      </c>
      <c r="AQ95" s="1" t="b">
        <f t="shared" si="47"/>
        <v>1</v>
      </c>
      <c r="AR95" s="1">
        <f t="shared" si="48"/>
        <v>46.158799999999999</v>
      </c>
      <c r="AS95" s="72">
        <f t="shared" si="49"/>
        <v>0.47151399999999999</v>
      </c>
      <c r="AT95" s="73">
        <f t="shared" si="50"/>
        <v>159</v>
      </c>
      <c r="AU95" s="74">
        <f t="shared" si="51"/>
        <v>0</v>
      </c>
      <c r="AV95" s="75">
        <f t="shared" si="52"/>
        <v>159</v>
      </c>
      <c r="AW95" s="78"/>
      <c r="AX95" s="33">
        <v>286</v>
      </c>
      <c r="AY95" s="34" t="s">
        <v>66</v>
      </c>
      <c r="AZ95" s="34" t="s">
        <v>68</v>
      </c>
      <c r="BA95" s="43" t="s">
        <v>447</v>
      </c>
      <c r="BB95" s="44">
        <v>1</v>
      </c>
      <c r="BC95" s="43" t="str">
        <f t="shared" si="56"/>
        <v>YES</v>
      </c>
      <c r="BD95" s="45">
        <f t="shared" si="53"/>
        <v>-7.1</v>
      </c>
      <c r="BE95" s="43" t="str">
        <f t="shared" si="54"/>
        <v>YES</v>
      </c>
      <c r="BF95" s="43" t="str">
        <f t="shared" si="55"/>
        <v>NO</v>
      </c>
    </row>
    <row r="96" spans="1:58" x14ac:dyDescent="0.35">
      <c r="A96" s="9">
        <v>287</v>
      </c>
      <c r="B96" s="1" t="s">
        <v>138</v>
      </c>
      <c r="C96" s="1" t="s">
        <v>139</v>
      </c>
      <c r="D96" s="26">
        <v>589.5</v>
      </c>
      <c r="E96" s="32">
        <v>586.5</v>
      </c>
      <c r="F96" s="10">
        <v>621</v>
      </c>
      <c r="G96" s="10">
        <v>3.5</v>
      </c>
      <c r="H96" s="10">
        <v>0</v>
      </c>
      <c r="I96" s="10">
        <f t="shared" si="29"/>
        <v>624.5</v>
      </c>
      <c r="J96" s="10">
        <v>233.5</v>
      </c>
      <c r="K96" s="11">
        <v>459861</v>
      </c>
      <c r="L96" s="10">
        <v>85.5</v>
      </c>
      <c r="M96" s="10">
        <v>0</v>
      </c>
      <c r="N96" s="10">
        <v>157.5</v>
      </c>
      <c r="O96" s="10">
        <v>20.5</v>
      </c>
      <c r="P96" s="10">
        <v>0</v>
      </c>
      <c r="Q96" s="10">
        <f t="shared" si="30"/>
        <v>1121.5</v>
      </c>
      <c r="R96" s="11">
        <v>0</v>
      </c>
      <c r="S96" s="17">
        <f t="shared" si="31"/>
        <v>6031427</v>
      </c>
      <c r="T96" s="10">
        <v>621</v>
      </c>
      <c r="U96" s="25"/>
      <c r="V96" s="46">
        <f t="shared" si="32"/>
        <v>621</v>
      </c>
      <c r="W96" s="25">
        <v>3.5</v>
      </c>
      <c r="X96" s="25">
        <v>0</v>
      </c>
      <c r="Y96" s="10">
        <f t="shared" si="33"/>
        <v>624.5</v>
      </c>
      <c r="Z96" s="10">
        <f t="shared" si="34"/>
        <v>233.5</v>
      </c>
      <c r="AA96" s="25">
        <v>85.5</v>
      </c>
      <c r="AB96" s="25">
        <f t="shared" si="35"/>
        <v>0</v>
      </c>
      <c r="AC96" s="25">
        <f t="shared" si="36"/>
        <v>157.5</v>
      </c>
      <c r="AD96" s="25">
        <f t="shared" si="37"/>
        <v>20.5</v>
      </c>
      <c r="AE96" s="25">
        <v>0</v>
      </c>
      <c r="AF96" s="10">
        <f t="shared" si="38"/>
        <v>1121.5</v>
      </c>
      <c r="AG96" s="11">
        <f t="shared" si="39"/>
        <v>0</v>
      </c>
      <c r="AH96" s="17">
        <f t="shared" si="40"/>
        <v>6297223</v>
      </c>
      <c r="AI96" s="11">
        <f t="shared" si="41"/>
        <v>265796</v>
      </c>
      <c r="AJ96" s="78"/>
      <c r="AK96" s="69">
        <v>287</v>
      </c>
      <c r="AL96" s="70">
        <f t="shared" si="42"/>
        <v>0</v>
      </c>
      <c r="AM96" s="1" t="b">
        <f t="shared" si="43"/>
        <v>0</v>
      </c>
      <c r="AN96" s="71">
        <f t="shared" si="44"/>
        <v>0</v>
      </c>
      <c r="AO96" s="72">
        <f t="shared" si="45"/>
        <v>0</v>
      </c>
      <c r="AP96" s="73">
        <f t="shared" si="46"/>
        <v>0</v>
      </c>
      <c r="AQ96" s="1" t="b">
        <f t="shared" si="47"/>
        <v>1</v>
      </c>
      <c r="AR96" s="1">
        <f t="shared" si="48"/>
        <v>401.56880000000001</v>
      </c>
      <c r="AS96" s="72">
        <f t="shared" si="49"/>
        <v>0.37393799999999999</v>
      </c>
      <c r="AT96" s="73">
        <f t="shared" si="50"/>
        <v>233.5</v>
      </c>
      <c r="AU96" s="74">
        <f t="shared" si="51"/>
        <v>0</v>
      </c>
      <c r="AV96" s="75">
        <f t="shared" si="52"/>
        <v>233.5</v>
      </c>
      <c r="AW96" s="78"/>
      <c r="AX96" s="33">
        <v>287</v>
      </c>
      <c r="AY96" s="34" t="s">
        <v>138</v>
      </c>
      <c r="AZ96" s="34" t="s">
        <v>139</v>
      </c>
      <c r="BA96" s="43" t="s">
        <v>448</v>
      </c>
      <c r="BB96" s="44">
        <v>1</v>
      </c>
      <c r="BC96" s="43" t="str">
        <f t="shared" si="56"/>
        <v>YES</v>
      </c>
      <c r="BD96" s="45">
        <f t="shared" si="53"/>
        <v>34.5</v>
      </c>
      <c r="BE96" s="43" t="str">
        <f t="shared" si="54"/>
        <v>NO</v>
      </c>
      <c r="BF96" s="43" t="str">
        <f t="shared" si="55"/>
        <v>NO</v>
      </c>
    </row>
    <row r="97" spans="1:58" x14ac:dyDescent="0.35">
      <c r="A97" s="9">
        <v>288</v>
      </c>
      <c r="B97" s="1" t="s">
        <v>138</v>
      </c>
      <c r="C97" s="1" t="s">
        <v>140</v>
      </c>
      <c r="D97" s="26">
        <v>515.29999999999995</v>
      </c>
      <c r="E97" s="32">
        <v>540</v>
      </c>
      <c r="F97" s="10">
        <v>540</v>
      </c>
      <c r="G97" s="10">
        <v>5</v>
      </c>
      <c r="H97" s="10">
        <v>0</v>
      </c>
      <c r="I97" s="10">
        <f t="shared" si="29"/>
        <v>545</v>
      </c>
      <c r="J97" s="10">
        <v>218.5</v>
      </c>
      <c r="K97" s="11">
        <v>389064</v>
      </c>
      <c r="L97" s="10">
        <v>72.3</v>
      </c>
      <c r="M97" s="10">
        <v>0.9</v>
      </c>
      <c r="N97" s="10">
        <v>133.9</v>
      </c>
      <c r="O97" s="10">
        <v>25.3</v>
      </c>
      <c r="P97" s="10">
        <v>0</v>
      </c>
      <c r="Q97" s="10">
        <f t="shared" si="30"/>
        <v>995.9</v>
      </c>
      <c r="R97" s="11">
        <v>0</v>
      </c>
      <c r="S97" s="17">
        <f t="shared" si="31"/>
        <v>5355950</v>
      </c>
      <c r="T97" s="10">
        <v>519.9</v>
      </c>
      <c r="U97" s="25"/>
      <c r="V97" s="46">
        <f t="shared" si="32"/>
        <v>519.9</v>
      </c>
      <c r="W97" s="25">
        <v>5</v>
      </c>
      <c r="X97" s="25">
        <v>0</v>
      </c>
      <c r="Y97" s="10">
        <f t="shared" si="33"/>
        <v>524.9</v>
      </c>
      <c r="Z97" s="10">
        <f t="shared" si="34"/>
        <v>214</v>
      </c>
      <c r="AA97" s="25">
        <v>72.3</v>
      </c>
      <c r="AB97" s="25">
        <f t="shared" si="35"/>
        <v>0.9</v>
      </c>
      <c r="AC97" s="25">
        <f t="shared" si="36"/>
        <v>133.9</v>
      </c>
      <c r="AD97" s="25">
        <f t="shared" si="37"/>
        <v>25.3</v>
      </c>
      <c r="AE97" s="25">
        <v>0</v>
      </c>
      <c r="AF97" s="10">
        <f t="shared" si="38"/>
        <v>971.3</v>
      </c>
      <c r="AG97" s="11">
        <f t="shared" si="39"/>
        <v>0</v>
      </c>
      <c r="AH97" s="17">
        <f t="shared" si="40"/>
        <v>5453850</v>
      </c>
      <c r="AI97" s="11">
        <f t="shared" si="41"/>
        <v>97900</v>
      </c>
      <c r="AJ97" s="78"/>
      <c r="AK97" s="69">
        <v>288</v>
      </c>
      <c r="AL97" s="70">
        <f t="shared" si="42"/>
        <v>0</v>
      </c>
      <c r="AM97" s="1" t="b">
        <f t="shared" si="43"/>
        <v>0</v>
      </c>
      <c r="AN97" s="71">
        <f t="shared" si="44"/>
        <v>0</v>
      </c>
      <c r="AO97" s="72">
        <f t="shared" si="45"/>
        <v>0</v>
      </c>
      <c r="AP97" s="73">
        <f t="shared" si="46"/>
        <v>0</v>
      </c>
      <c r="AQ97" s="1" t="b">
        <f t="shared" si="47"/>
        <v>1</v>
      </c>
      <c r="AR97" s="1">
        <f t="shared" si="48"/>
        <v>278.31380000000001</v>
      </c>
      <c r="AS97" s="72">
        <f t="shared" si="49"/>
        <v>0.407777</v>
      </c>
      <c r="AT97" s="73">
        <f t="shared" si="50"/>
        <v>214</v>
      </c>
      <c r="AU97" s="74">
        <f t="shared" si="51"/>
        <v>0</v>
      </c>
      <c r="AV97" s="75">
        <f t="shared" si="52"/>
        <v>214</v>
      </c>
      <c r="AW97" s="78"/>
      <c r="AX97" s="33">
        <v>288</v>
      </c>
      <c r="AY97" s="34" t="s">
        <v>138</v>
      </c>
      <c r="AZ97" s="34" t="s">
        <v>140</v>
      </c>
      <c r="BA97" s="43" t="s">
        <v>447</v>
      </c>
      <c r="BB97" s="44">
        <v>1</v>
      </c>
      <c r="BC97" s="43" t="str">
        <f t="shared" si="56"/>
        <v>YES</v>
      </c>
      <c r="BD97" s="45">
        <f t="shared" si="53"/>
        <v>-20.100000000000001</v>
      </c>
      <c r="BE97" s="43" t="str">
        <f t="shared" si="54"/>
        <v>YES</v>
      </c>
      <c r="BF97" s="43" t="str">
        <f t="shared" si="55"/>
        <v>NO</v>
      </c>
    </row>
    <row r="98" spans="1:58" x14ac:dyDescent="0.35">
      <c r="A98" s="9">
        <v>289</v>
      </c>
      <c r="B98" s="1" t="s">
        <v>138</v>
      </c>
      <c r="C98" s="1" t="s">
        <v>141</v>
      </c>
      <c r="D98" s="26">
        <v>774.5</v>
      </c>
      <c r="E98" s="32">
        <v>744.5</v>
      </c>
      <c r="F98" s="10">
        <v>778</v>
      </c>
      <c r="G98" s="10">
        <v>20</v>
      </c>
      <c r="H98" s="10">
        <v>0</v>
      </c>
      <c r="I98" s="10">
        <f t="shared" si="29"/>
        <v>798</v>
      </c>
      <c r="J98" s="10">
        <v>251.4</v>
      </c>
      <c r="K98" s="11">
        <v>232532</v>
      </c>
      <c r="L98" s="10">
        <v>43.2</v>
      </c>
      <c r="M98" s="10">
        <v>0.2</v>
      </c>
      <c r="N98" s="10">
        <v>110.4</v>
      </c>
      <c r="O98" s="10">
        <v>24.4</v>
      </c>
      <c r="P98" s="10">
        <v>0</v>
      </c>
      <c r="Q98" s="10">
        <f t="shared" si="30"/>
        <v>1227.5999999999999</v>
      </c>
      <c r="R98" s="11">
        <v>22400</v>
      </c>
      <c r="S98" s="17">
        <f t="shared" si="31"/>
        <v>6624433</v>
      </c>
      <c r="T98" s="10">
        <v>778</v>
      </c>
      <c r="U98" s="25"/>
      <c r="V98" s="46">
        <f t="shared" si="32"/>
        <v>778</v>
      </c>
      <c r="W98" s="25">
        <v>20</v>
      </c>
      <c r="X98" s="25">
        <v>0</v>
      </c>
      <c r="Y98" s="10">
        <f t="shared" si="33"/>
        <v>798</v>
      </c>
      <c r="Z98" s="10">
        <f t="shared" si="34"/>
        <v>251.4</v>
      </c>
      <c r="AA98" s="25">
        <v>43.2</v>
      </c>
      <c r="AB98" s="25">
        <f t="shared" si="35"/>
        <v>0.2</v>
      </c>
      <c r="AC98" s="25">
        <f t="shared" si="36"/>
        <v>110.4</v>
      </c>
      <c r="AD98" s="25">
        <f t="shared" si="37"/>
        <v>24.4</v>
      </c>
      <c r="AE98" s="25">
        <v>0</v>
      </c>
      <c r="AF98" s="10">
        <f t="shared" si="38"/>
        <v>1227.5999999999999</v>
      </c>
      <c r="AG98" s="11">
        <f t="shared" si="39"/>
        <v>22400</v>
      </c>
      <c r="AH98" s="17">
        <f t="shared" si="40"/>
        <v>6915374</v>
      </c>
      <c r="AI98" s="11">
        <f t="shared" si="41"/>
        <v>290941</v>
      </c>
      <c r="AJ98" s="78"/>
      <c r="AK98" s="69">
        <v>289</v>
      </c>
      <c r="AL98" s="70">
        <f t="shared" si="42"/>
        <v>0</v>
      </c>
      <c r="AM98" s="1" t="b">
        <f t="shared" si="43"/>
        <v>0</v>
      </c>
      <c r="AN98" s="71">
        <f t="shared" si="44"/>
        <v>0</v>
      </c>
      <c r="AO98" s="72">
        <f t="shared" si="45"/>
        <v>0</v>
      </c>
      <c r="AP98" s="73">
        <f t="shared" si="46"/>
        <v>0</v>
      </c>
      <c r="AQ98" s="1" t="b">
        <f t="shared" si="47"/>
        <v>1</v>
      </c>
      <c r="AR98" s="1">
        <f t="shared" si="48"/>
        <v>616.27499999999998</v>
      </c>
      <c r="AS98" s="72">
        <f t="shared" si="49"/>
        <v>0.31499100000000002</v>
      </c>
      <c r="AT98" s="73">
        <f t="shared" si="50"/>
        <v>251.4</v>
      </c>
      <c r="AU98" s="74">
        <f t="shared" si="51"/>
        <v>0</v>
      </c>
      <c r="AV98" s="75">
        <f t="shared" si="52"/>
        <v>251.4</v>
      </c>
      <c r="AW98" s="78"/>
      <c r="AX98" s="33">
        <v>289</v>
      </c>
      <c r="AY98" s="34" t="s">
        <v>138</v>
      </c>
      <c r="AZ98" s="34" t="s">
        <v>141</v>
      </c>
      <c r="BA98" s="43" t="s">
        <v>447</v>
      </c>
      <c r="BB98" s="44">
        <v>0</v>
      </c>
      <c r="BC98" s="43" t="str">
        <f t="shared" si="56"/>
        <v>NO</v>
      </c>
      <c r="BD98" s="45">
        <f t="shared" si="53"/>
        <v>33.5</v>
      </c>
      <c r="BE98" s="43" t="str">
        <f t="shared" si="54"/>
        <v>NO</v>
      </c>
      <c r="BF98" s="43" t="str">
        <f t="shared" si="55"/>
        <v>NO</v>
      </c>
    </row>
    <row r="99" spans="1:58" x14ac:dyDescent="0.35">
      <c r="A99" s="9">
        <v>290</v>
      </c>
      <c r="B99" s="1" t="s">
        <v>138</v>
      </c>
      <c r="C99" s="1" t="s">
        <v>142</v>
      </c>
      <c r="D99" s="26">
        <v>2209.9</v>
      </c>
      <c r="E99" s="32">
        <v>2116.1999999999998</v>
      </c>
      <c r="F99" s="10">
        <v>2163.1</v>
      </c>
      <c r="G99" s="10">
        <v>42</v>
      </c>
      <c r="H99" s="10">
        <v>0</v>
      </c>
      <c r="I99" s="10">
        <f t="shared" si="29"/>
        <v>2205.1</v>
      </c>
      <c r="J99" s="10">
        <v>77.3</v>
      </c>
      <c r="K99" s="11">
        <v>385759</v>
      </c>
      <c r="L99" s="10">
        <v>71.7</v>
      </c>
      <c r="M99" s="10">
        <v>6.8</v>
      </c>
      <c r="N99" s="10">
        <v>622.6</v>
      </c>
      <c r="O99" s="10">
        <v>54.5</v>
      </c>
      <c r="P99" s="10">
        <v>0</v>
      </c>
      <c r="Q99" s="10">
        <f t="shared" si="30"/>
        <v>3038</v>
      </c>
      <c r="R99" s="11">
        <v>87920</v>
      </c>
      <c r="S99" s="17">
        <f t="shared" si="31"/>
        <v>16426284</v>
      </c>
      <c r="T99" s="10">
        <v>2015.5</v>
      </c>
      <c r="U99" s="25"/>
      <c r="V99" s="46">
        <f t="shared" si="32"/>
        <v>2015.5</v>
      </c>
      <c r="W99" s="25">
        <v>42</v>
      </c>
      <c r="X99" s="25">
        <v>0</v>
      </c>
      <c r="Y99" s="10">
        <f t="shared" si="33"/>
        <v>2057.5</v>
      </c>
      <c r="Z99" s="10">
        <f t="shared" si="34"/>
        <v>72.099999999999994</v>
      </c>
      <c r="AA99" s="25">
        <v>71.7</v>
      </c>
      <c r="AB99" s="25">
        <f t="shared" si="35"/>
        <v>6.8</v>
      </c>
      <c r="AC99" s="25">
        <f t="shared" si="36"/>
        <v>622.6</v>
      </c>
      <c r="AD99" s="25">
        <f t="shared" si="37"/>
        <v>54.5</v>
      </c>
      <c r="AE99" s="25">
        <v>0</v>
      </c>
      <c r="AF99" s="10">
        <f t="shared" si="38"/>
        <v>2885.2</v>
      </c>
      <c r="AG99" s="11">
        <f t="shared" si="39"/>
        <v>87920</v>
      </c>
      <c r="AH99" s="17">
        <f t="shared" si="40"/>
        <v>16288318</v>
      </c>
      <c r="AI99" s="11">
        <f t="shared" si="41"/>
        <v>-137966</v>
      </c>
      <c r="AJ99" s="78"/>
      <c r="AK99" s="69">
        <v>290</v>
      </c>
      <c r="AL99" s="70">
        <f t="shared" si="42"/>
        <v>0</v>
      </c>
      <c r="AM99" s="1" t="b">
        <f t="shared" si="43"/>
        <v>0</v>
      </c>
      <c r="AN99" s="71">
        <f t="shared" si="44"/>
        <v>0</v>
      </c>
      <c r="AO99" s="72">
        <f t="shared" si="45"/>
        <v>0</v>
      </c>
      <c r="AP99" s="73">
        <f t="shared" si="46"/>
        <v>0</v>
      </c>
      <c r="AQ99" s="1" t="b">
        <f t="shared" si="47"/>
        <v>0</v>
      </c>
      <c r="AR99" s="1">
        <f t="shared" si="48"/>
        <v>0</v>
      </c>
      <c r="AS99" s="72">
        <f t="shared" si="49"/>
        <v>0</v>
      </c>
      <c r="AT99" s="73">
        <f t="shared" si="50"/>
        <v>0</v>
      </c>
      <c r="AU99" s="74">
        <f t="shared" si="51"/>
        <v>72.099999999999994</v>
      </c>
      <c r="AV99" s="75">
        <f t="shared" si="52"/>
        <v>72.099999999999994</v>
      </c>
      <c r="AW99" s="78"/>
      <c r="AX99" s="33">
        <v>290</v>
      </c>
      <c r="AY99" s="34" t="s">
        <v>138</v>
      </c>
      <c r="AZ99" s="34" t="s">
        <v>142</v>
      </c>
      <c r="BA99" s="43" t="s">
        <v>447</v>
      </c>
      <c r="BB99" s="44">
        <v>1</v>
      </c>
      <c r="BC99" s="43" t="str">
        <f t="shared" si="56"/>
        <v>YES</v>
      </c>
      <c r="BD99" s="45">
        <f t="shared" si="53"/>
        <v>-100.7</v>
      </c>
      <c r="BE99" s="43" t="str">
        <f t="shared" si="54"/>
        <v>YES</v>
      </c>
      <c r="BF99" s="43" t="str">
        <f t="shared" si="55"/>
        <v>NO</v>
      </c>
    </row>
    <row r="100" spans="1:58" x14ac:dyDescent="0.35">
      <c r="A100" s="9">
        <v>291</v>
      </c>
      <c r="B100" s="1" t="s">
        <v>145</v>
      </c>
      <c r="C100" s="1" t="s">
        <v>146</v>
      </c>
      <c r="D100" s="26">
        <v>60</v>
      </c>
      <c r="E100" s="32">
        <v>67</v>
      </c>
      <c r="F100" s="10">
        <v>67</v>
      </c>
      <c r="G100" s="10">
        <v>1</v>
      </c>
      <c r="H100" s="10">
        <v>0</v>
      </c>
      <c r="I100" s="10">
        <f t="shared" si="29"/>
        <v>68</v>
      </c>
      <c r="J100" s="10">
        <v>69</v>
      </c>
      <c r="K100" s="11">
        <v>57239</v>
      </c>
      <c r="L100" s="10">
        <v>10.6</v>
      </c>
      <c r="M100" s="10">
        <v>0.2</v>
      </c>
      <c r="N100" s="10">
        <v>13.9</v>
      </c>
      <c r="O100" s="10">
        <v>0.4</v>
      </c>
      <c r="P100" s="10">
        <v>0</v>
      </c>
      <c r="Q100" s="10">
        <f t="shared" si="30"/>
        <v>162.1</v>
      </c>
      <c r="R100" s="11">
        <v>0</v>
      </c>
      <c r="S100" s="17">
        <f t="shared" si="31"/>
        <v>871774</v>
      </c>
      <c r="T100" s="10">
        <v>66.599999999999994</v>
      </c>
      <c r="U100" s="25"/>
      <c r="V100" s="46">
        <f t="shared" si="32"/>
        <v>66.599999999999994</v>
      </c>
      <c r="W100" s="25">
        <v>1</v>
      </c>
      <c r="X100" s="25">
        <v>0</v>
      </c>
      <c r="Y100" s="10">
        <f t="shared" si="33"/>
        <v>67.599999999999994</v>
      </c>
      <c r="Z100" s="10">
        <f t="shared" si="34"/>
        <v>68.599999999999994</v>
      </c>
      <c r="AA100" s="25">
        <v>10.6</v>
      </c>
      <c r="AB100" s="25">
        <f t="shared" si="35"/>
        <v>0.2</v>
      </c>
      <c r="AC100" s="25">
        <f t="shared" si="36"/>
        <v>13.9</v>
      </c>
      <c r="AD100" s="25">
        <f t="shared" si="37"/>
        <v>0.4</v>
      </c>
      <c r="AE100" s="25">
        <v>0</v>
      </c>
      <c r="AF100" s="10">
        <f t="shared" si="38"/>
        <v>161.30000000000001</v>
      </c>
      <c r="AG100" s="11">
        <f t="shared" si="39"/>
        <v>0</v>
      </c>
      <c r="AH100" s="17">
        <f t="shared" si="40"/>
        <v>905700</v>
      </c>
      <c r="AI100" s="11">
        <f t="shared" si="41"/>
        <v>33926</v>
      </c>
      <c r="AJ100" s="78"/>
      <c r="AK100" s="69">
        <v>291</v>
      </c>
      <c r="AL100" s="70">
        <f t="shared" si="42"/>
        <v>68.599999999999994</v>
      </c>
      <c r="AM100" s="1" t="b">
        <f t="shared" si="43"/>
        <v>0</v>
      </c>
      <c r="AN100" s="71">
        <f t="shared" si="44"/>
        <v>0</v>
      </c>
      <c r="AO100" s="72">
        <f t="shared" si="45"/>
        <v>0</v>
      </c>
      <c r="AP100" s="73">
        <f t="shared" si="46"/>
        <v>0</v>
      </c>
      <c r="AQ100" s="1" t="b">
        <f t="shared" si="47"/>
        <v>0</v>
      </c>
      <c r="AR100" s="1">
        <f t="shared" si="48"/>
        <v>0</v>
      </c>
      <c r="AS100" s="72">
        <f t="shared" si="49"/>
        <v>0</v>
      </c>
      <c r="AT100" s="73">
        <f t="shared" si="50"/>
        <v>0</v>
      </c>
      <c r="AU100" s="74">
        <f t="shared" si="51"/>
        <v>0</v>
      </c>
      <c r="AV100" s="75">
        <f t="shared" si="52"/>
        <v>68.599999999999994</v>
      </c>
      <c r="AW100" s="78"/>
      <c r="AX100" s="33">
        <v>291</v>
      </c>
      <c r="AY100" s="34" t="s">
        <v>145</v>
      </c>
      <c r="AZ100" s="34" t="s">
        <v>146</v>
      </c>
      <c r="BA100" s="43" t="s">
        <v>447</v>
      </c>
      <c r="BB100" s="44">
        <v>0</v>
      </c>
      <c r="BC100" s="43" t="str">
        <f t="shared" si="56"/>
        <v>NO</v>
      </c>
      <c r="BD100" s="45">
        <f t="shared" si="53"/>
        <v>-0.4</v>
      </c>
      <c r="BE100" s="43" t="str">
        <f t="shared" si="54"/>
        <v>YES</v>
      </c>
      <c r="BF100" s="43" t="str">
        <f t="shared" si="55"/>
        <v>NO</v>
      </c>
    </row>
    <row r="101" spans="1:58" x14ac:dyDescent="0.35">
      <c r="A101" s="9">
        <v>292</v>
      </c>
      <c r="B101" s="1" t="s">
        <v>145</v>
      </c>
      <c r="C101" s="1" t="s">
        <v>147</v>
      </c>
      <c r="D101" s="26">
        <v>109.5</v>
      </c>
      <c r="E101" s="32">
        <v>116.5</v>
      </c>
      <c r="F101" s="10">
        <v>116.5</v>
      </c>
      <c r="G101" s="10">
        <v>0</v>
      </c>
      <c r="H101" s="10">
        <v>0</v>
      </c>
      <c r="I101" s="10">
        <f t="shared" si="29"/>
        <v>116.5</v>
      </c>
      <c r="J101" s="10">
        <v>113.1</v>
      </c>
      <c r="K101" s="11">
        <v>105891</v>
      </c>
      <c r="L101" s="10">
        <v>19.7</v>
      </c>
      <c r="M101" s="10">
        <v>0.2</v>
      </c>
      <c r="N101" s="10">
        <v>23.4</v>
      </c>
      <c r="O101" s="10">
        <v>1.3</v>
      </c>
      <c r="P101" s="10">
        <v>0</v>
      </c>
      <c r="Q101" s="10">
        <f t="shared" si="30"/>
        <v>274.2</v>
      </c>
      <c r="R101" s="11">
        <v>0</v>
      </c>
      <c r="S101" s="17">
        <f t="shared" si="31"/>
        <v>1474648</v>
      </c>
      <c r="T101" s="10">
        <v>111.5</v>
      </c>
      <c r="U101" s="25"/>
      <c r="V101" s="46">
        <f t="shared" si="32"/>
        <v>111.5</v>
      </c>
      <c r="W101" s="25">
        <v>0</v>
      </c>
      <c r="X101" s="25">
        <v>0</v>
      </c>
      <c r="Y101" s="10">
        <f t="shared" si="33"/>
        <v>111.5</v>
      </c>
      <c r="Z101" s="10">
        <f t="shared" si="34"/>
        <v>109.7</v>
      </c>
      <c r="AA101" s="25">
        <v>19.7</v>
      </c>
      <c r="AB101" s="25">
        <f t="shared" si="35"/>
        <v>0.2</v>
      </c>
      <c r="AC101" s="25">
        <f t="shared" si="36"/>
        <v>23.4</v>
      </c>
      <c r="AD101" s="25">
        <f t="shared" si="37"/>
        <v>1.3</v>
      </c>
      <c r="AE101" s="25">
        <v>0</v>
      </c>
      <c r="AF101" s="10">
        <f t="shared" si="38"/>
        <v>265.8</v>
      </c>
      <c r="AG101" s="11">
        <f t="shared" si="39"/>
        <v>0</v>
      </c>
      <c r="AH101" s="17">
        <f t="shared" si="40"/>
        <v>1492467</v>
      </c>
      <c r="AI101" s="11">
        <f t="shared" si="41"/>
        <v>17819</v>
      </c>
      <c r="AJ101" s="78"/>
      <c r="AK101" s="69">
        <v>292</v>
      </c>
      <c r="AL101" s="70">
        <f t="shared" si="42"/>
        <v>0</v>
      </c>
      <c r="AM101" s="1" t="b">
        <f t="shared" si="43"/>
        <v>1</v>
      </c>
      <c r="AN101" s="71">
        <f t="shared" si="44"/>
        <v>111.033</v>
      </c>
      <c r="AO101" s="72">
        <f t="shared" si="45"/>
        <v>0.98384799999999994</v>
      </c>
      <c r="AP101" s="73">
        <f t="shared" si="46"/>
        <v>109.7</v>
      </c>
      <c r="AQ101" s="1" t="b">
        <f t="shared" si="47"/>
        <v>0</v>
      </c>
      <c r="AR101" s="1">
        <f t="shared" si="48"/>
        <v>0</v>
      </c>
      <c r="AS101" s="72">
        <f t="shared" si="49"/>
        <v>0</v>
      </c>
      <c r="AT101" s="73">
        <f t="shared" si="50"/>
        <v>0</v>
      </c>
      <c r="AU101" s="74">
        <f t="shared" si="51"/>
        <v>0</v>
      </c>
      <c r="AV101" s="75">
        <f t="shared" si="52"/>
        <v>109.7</v>
      </c>
      <c r="AW101" s="78"/>
      <c r="AX101" s="33">
        <v>292</v>
      </c>
      <c r="AY101" s="34" t="s">
        <v>145</v>
      </c>
      <c r="AZ101" s="34" t="s">
        <v>147</v>
      </c>
      <c r="BA101" s="43" t="s">
        <v>447</v>
      </c>
      <c r="BB101" s="44">
        <v>0</v>
      </c>
      <c r="BC101" s="43" t="str">
        <f t="shared" si="56"/>
        <v>NO</v>
      </c>
      <c r="BD101" s="45">
        <f t="shared" si="53"/>
        <v>-5</v>
      </c>
      <c r="BE101" s="43" t="str">
        <f t="shared" si="54"/>
        <v>YES</v>
      </c>
      <c r="BF101" s="43" t="str">
        <f t="shared" si="55"/>
        <v>NO</v>
      </c>
    </row>
    <row r="102" spans="1:58" x14ac:dyDescent="0.35">
      <c r="A102" s="9">
        <v>293</v>
      </c>
      <c r="B102" s="1" t="s">
        <v>145</v>
      </c>
      <c r="C102" s="1" t="s">
        <v>148</v>
      </c>
      <c r="D102" s="26">
        <v>306.7</v>
      </c>
      <c r="E102" s="32">
        <v>289.2</v>
      </c>
      <c r="F102" s="10">
        <v>298</v>
      </c>
      <c r="G102" s="10">
        <v>5.5</v>
      </c>
      <c r="H102" s="10">
        <v>0</v>
      </c>
      <c r="I102" s="10">
        <f t="shared" si="29"/>
        <v>303.5</v>
      </c>
      <c r="J102" s="10">
        <v>146.6</v>
      </c>
      <c r="K102" s="11">
        <v>130928</v>
      </c>
      <c r="L102" s="10">
        <v>24.3</v>
      </c>
      <c r="M102" s="10">
        <v>0.6</v>
      </c>
      <c r="N102" s="10">
        <v>48</v>
      </c>
      <c r="O102" s="10">
        <v>12.5</v>
      </c>
      <c r="P102" s="10">
        <v>0</v>
      </c>
      <c r="Q102" s="10">
        <f t="shared" si="30"/>
        <v>535.5</v>
      </c>
      <c r="R102" s="11">
        <v>0</v>
      </c>
      <c r="S102" s="17">
        <f t="shared" si="31"/>
        <v>2879919</v>
      </c>
      <c r="T102" s="10">
        <v>275.2</v>
      </c>
      <c r="U102" s="25"/>
      <c r="V102" s="46">
        <f t="shared" si="32"/>
        <v>275.2</v>
      </c>
      <c r="W102" s="25">
        <v>5.5</v>
      </c>
      <c r="X102" s="25">
        <v>0</v>
      </c>
      <c r="Y102" s="10">
        <f t="shared" si="33"/>
        <v>280.7</v>
      </c>
      <c r="Z102" s="10">
        <f t="shared" si="34"/>
        <v>150.30000000000001</v>
      </c>
      <c r="AA102" s="25">
        <v>24.3</v>
      </c>
      <c r="AB102" s="25">
        <f t="shared" si="35"/>
        <v>0.6</v>
      </c>
      <c r="AC102" s="25">
        <f t="shared" si="36"/>
        <v>48</v>
      </c>
      <c r="AD102" s="25">
        <f t="shared" si="37"/>
        <v>12.5</v>
      </c>
      <c r="AE102" s="25">
        <v>0</v>
      </c>
      <c r="AF102" s="10">
        <f t="shared" si="38"/>
        <v>516.4</v>
      </c>
      <c r="AG102" s="11">
        <f t="shared" si="39"/>
        <v>0</v>
      </c>
      <c r="AH102" s="17">
        <f t="shared" si="40"/>
        <v>2899586</v>
      </c>
      <c r="AI102" s="11">
        <f t="shared" si="41"/>
        <v>19667</v>
      </c>
      <c r="AJ102" s="78"/>
      <c r="AK102" s="69">
        <v>293</v>
      </c>
      <c r="AL102" s="70">
        <f t="shared" si="42"/>
        <v>0</v>
      </c>
      <c r="AM102" s="1" t="b">
        <f t="shared" si="43"/>
        <v>1</v>
      </c>
      <c r="AN102" s="71">
        <f t="shared" si="44"/>
        <v>1744.6590000000001</v>
      </c>
      <c r="AO102" s="72">
        <f t="shared" si="45"/>
        <v>0.53534499999999996</v>
      </c>
      <c r="AP102" s="73">
        <f t="shared" si="46"/>
        <v>150.30000000000001</v>
      </c>
      <c r="AQ102" s="1" t="b">
        <f t="shared" si="47"/>
        <v>0</v>
      </c>
      <c r="AR102" s="1">
        <f t="shared" si="48"/>
        <v>0</v>
      </c>
      <c r="AS102" s="72">
        <f t="shared" si="49"/>
        <v>0</v>
      </c>
      <c r="AT102" s="73">
        <f t="shared" si="50"/>
        <v>0</v>
      </c>
      <c r="AU102" s="74">
        <f t="shared" si="51"/>
        <v>0</v>
      </c>
      <c r="AV102" s="75">
        <f t="shared" si="52"/>
        <v>150.30000000000001</v>
      </c>
      <c r="AW102" s="78"/>
      <c r="AX102" s="33">
        <v>293</v>
      </c>
      <c r="AY102" s="34" t="s">
        <v>145</v>
      </c>
      <c r="AZ102" s="34" t="s">
        <v>148</v>
      </c>
      <c r="BA102" s="43" t="s">
        <v>447</v>
      </c>
      <c r="BB102" s="44">
        <v>0</v>
      </c>
      <c r="BC102" s="43" t="str">
        <f t="shared" si="56"/>
        <v>NO</v>
      </c>
      <c r="BD102" s="45">
        <f t="shared" si="53"/>
        <v>-14</v>
      </c>
      <c r="BE102" s="43" t="str">
        <f t="shared" si="54"/>
        <v>YES</v>
      </c>
      <c r="BF102" s="43" t="str">
        <f t="shared" si="55"/>
        <v>NO</v>
      </c>
    </row>
    <row r="103" spans="1:58" x14ac:dyDescent="0.35">
      <c r="A103" s="9">
        <v>294</v>
      </c>
      <c r="B103" s="1" t="s">
        <v>102</v>
      </c>
      <c r="C103" s="1" t="s">
        <v>103</v>
      </c>
      <c r="D103" s="26">
        <v>371.8</v>
      </c>
      <c r="E103" s="32">
        <v>367.5</v>
      </c>
      <c r="F103" s="10">
        <v>369.7</v>
      </c>
      <c r="G103" s="10">
        <v>7.5</v>
      </c>
      <c r="H103" s="10">
        <v>0</v>
      </c>
      <c r="I103" s="10">
        <f t="shared" si="29"/>
        <v>377.2</v>
      </c>
      <c r="J103" s="10">
        <v>172.7</v>
      </c>
      <c r="K103" s="11">
        <v>168502</v>
      </c>
      <c r="L103" s="10">
        <v>31.3</v>
      </c>
      <c r="M103" s="10">
        <v>4.5999999999999996</v>
      </c>
      <c r="N103" s="10">
        <v>112</v>
      </c>
      <c r="O103" s="10">
        <v>8.1999999999999993</v>
      </c>
      <c r="P103" s="10">
        <v>0</v>
      </c>
      <c r="Q103" s="10">
        <f t="shared" si="30"/>
        <v>706</v>
      </c>
      <c r="R103" s="11">
        <v>0</v>
      </c>
      <c r="S103" s="17">
        <f t="shared" si="31"/>
        <v>3796868</v>
      </c>
      <c r="T103" s="10">
        <v>345</v>
      </c>
      <c r="U103" s="25"/>
      <c r="V103" s="46">
        <f t="shared" si="32"/>
        <v>345</v>
      </c>
      <c r="W103" s="25">
        <v>7.5</v>
      </c>
      <c r="X103" s="25">
        <v>0</v>
      </c>
      <c r="Y103" s="10">
        <f t="shared" si="33"/>
        <v>352.5</v>
      </c>
      <c r="Z103" s="10">
        <f t="shared" si="34"/>
        <v>164.4</v>
      </c>
      <c r="AA103" s="25">
        <v>31.3</v>
      </c>
      <c r="AB103" s="25">
        <f t="shared" si="35"/>
        <v>4.5999999999999996</v>
      </c>
      <c r="AC103" s="25">
        <f t="shared" si="36"/>
        <v>112</v>
      </c>
      <c r="AD103" s="25">
        <f t="shared" si="37"/>
        <v>8.1999999999999993</v>
      </c>
      <c r="AE103" s="25">
        <v>0</v>
      </c>
      <c r="AF103" s="10">
        <f t="shared" si="38"/>
        <v>673</v>
      </c>
      <c r="AG103" s="11">
        <f t="shared" si="39"/>
        <v>0</v>
      </c>
      <c r="AH103" s="17">
        <f t="shared" si="40"/>
        <v>3778895</v>
      </c>
      <c r="AI103" s="11">
        <f t="shared" si="41"/>
        <v>-17973</v>
      </c>
      <c r="AJ103" s="78"/>
      <c r="AK103" s="69">
        <v>294</v>
      </c>
      <c r="AL103" s="70">
        <f t="shared" si="42"/>
        <v>0</v>
      </c>
      <c r="AM103" s="1" t="b">
        <f t="shared" si="43"/>
        <v>0</v>
      </c>
      <c r="AN103" s="71">
        <f t="shared" si="44"/>
        <v>0</v>
      </c>
      <c r="AO103" s="72">
        <f t="shared" si="45"/>
        <v>0</v>
      </c>
      <c r="AP103" s="73">
        <f t="shared" si="46"/>
        <v>0</v>
      </c>
      <c r="AQ103" s="1" t="b">
        <f t="shared" si="47"/>
        <v>1</v>
      </c>
      <c r="AR103" s="1">
        <f t="shared" si="48"/>
        <v>64.968800000000002</v>
      </c>
      <c r="AS103" s="72">
        <f t="shared" si="49"/>
        <v>0.46634900000000001</v>
      </c>
      <c r="AT103" s="73">
        <f t="shared" si="50"/>
        <v>164.4</v>
      </c>
      <c r="AU103" s="74">
        <f t="shared" si="51"/>
        <v>0</v>
      </c>
      <c r="AV103" s="75">
        <f t="shared" si="52"/>
        <v>164.4</v>
      </c>
      <c r="AW103" s="78"/>
      <c r="AX103" s="33">
        <v>294</v>
      </c>
      <c r="AY103" s="34" t="s">
        <v>102</v>
      </c>
      <c r="AZ103" s="34" t="s">
        <v>103</v>
      </c>
      <c r="BA103" s="43" t="s">
        <v>447</v>
      </c>
      <c r="BB103" s="44">
        <v>0</v>
      </c>
      <c r="BC103" s="43" t="str">
        <f t="shared" si="56"/>
        <v>NO</v>
      </c>
      <c r="BD103" s="45">
        <f t="shared" si="53"/>
        <v>-22.5</v>
      </c>
      <c r="BE103" s="43" t="str">
        <f t="shared" si="54"/>
        <v>YES</v>
      </c>
      <c r="BF103" s="43" t="str">
        <f t="shared" si="55"/>
        <v>NO</v>
      </c>
    </row>
    <row r="104" spans="1:58" x14ac:dyDescent="0.35">
      <c r="A104" s="9">
        <v>297</v>
      </c>
      <c r="B104" s="1" t="s">
        <v>74</v>
      </c>
      <c r="C104" s="1" t="s">
        <v>76</v>
      </c>
      <c r="D104" s="26">
        <v>299</v>
      </c>
      <c r="E104" s="32">
        <v>298.5</v>
      </c>
      <c r="F104" s="10">
        <v>298.8</v>
      </c>
      <c r="G104" s="10">
        <v>1.5</v>
      </c>
      <c r="H104" s="10">
        <v>0</v>
      </c>
      <c r="I104" s="10">
        <f t="shared" si="29"/>
        <v>300.3</v>
      </c>
      <c r="J104" s="10">
        <v>145.4</v>
      </c>
      <c r="K104" s="11">
        <v>145647</v>
      </c>
      <c r="L104" s="10">
        <v>27.1</v>
      </c>
      <c r="M104" s="10">
        <v>2.8</v>
      </c>
      <c r="N104" s="10">
        <v>53.6</v>
      </c>
      <c r="O104" s="10">
        <v>10.8</v>
      </c>
      <c r="P104" s="10">
        <v>0</v>
      </c>
      <c r="Q104" s="10">
        <f t="shared" si="30"/>
        <v>540</v>
      </c>
      <c r="R104" s="11">
        <v>0</v>
      </c>
      <c r="S104" s="17">
        <f t="shared" si="31"/>
        <v>2904120</v>
      </c>
      <c r="T104" s="10">
        <v>291</v>
      </c>
      <c r="U104" s="25"/>
      <c r="V104" s="46">
        <f t="shared" si="32"/>
        <v>291</v>
      </c>
      <c r="W104" s="25">
        <v>1.5</v>
      </c>
      <c r="X104" s="25">
        <v>0</v>
      </c>
      <c r="Y104" s="10">
        <f t="shared" si="33"/>
        <v>292.5</v>
      </c>
      <c r="Z104" s="10">
        <f t="shared" si="34"/>
        <v>147.4</v>
      </c>
      <c r="AA104" s="25">
        <v>27.1</v>
      </c>
      <c r="AB104" s="25">
        <f t="shared" si="35"/>
        <v>2.8</v>
      </c>
      <c r="AC104" s="25">
        <f t="shared" si="36"/>
        <v>53.6</v>
      </c>
      <c r="AD104" s="25">
        <f t="shared" si="37"/>
        <v>10.8</v>
      </c>
      <c r="AE104" s="25">
        <v>0</v>
      </c>
      <c r="AF104" s="10">
        <f t="shared" si="38"/>
        <v>534.20000000000005</v>
      </c>
      <c r="AG104" s="11">
        <f t="shared" si="39"/>
        <v>0</v>
      </c>
      <c r="AH104" s="17">
        <f t="shared" si="40"/>
        <v>2999533</v>
      </c>
      <c r="AI104" s="11">
        <f t="shared" si="41"/>
        <v>95413</v>
      </c>
      <c r="AJ104" s="78"/>
      <c r="AK104" s="69">
        <v>297</v>
      </c>
      <c r="AL104" s="70">
        <f t="shared" si="42"/>
        <v>0</v>
      </c>
      <c r="AM104" s="1" t="b">
        <f t="shared" si="43"/>
        <v>1</v>
      </c>
      <c r="AN104" s="71">
        <f t="shared" si="44"/>
        <v>1858.588</v>
      </c>
      <c r="AO104" s="72">
        <f t="shared" si="45"/>
        <v>0.50406700000000004</v>
      </c>
      <c r="AP104" s="73">
        <f t="shared" si="46"/>
        <v>147.4</v>
      </c>
      <c r="AQ104" s="1" t="b">
        <f t="shared" si="47"/>
        <v>0</v>
      </c>
      <c r="AR104" s="1">
        <f t="shared" si="48"/>
        <v>0</v>
      </c>
      <c r="AS104" s="72">
        <f t="shared" si="49"/>
        <v>0</v>
      </c>
      <c r="AT104" s="73">
        <f t="shared" si="50"/>
        <v>0</v>
      </c>
      <c r="AU104" s="74">
        <f t="shared" si="51"/>
        <v>0</v>
      </c>
      <c r="AV104" s="75">
        <f t="shared" si="52"/>
        <v>147.4</v>
      </c>
      <c r="AW104" s="78"/>
      <c r="AX104" s="33">
        <v>297</v>
      </c>
      <c r="AY104" s="34" t="s">
        <v>74</v>
      </c>
      <c r="AZ104" s="34" t="s">
        <v>76</v>
      </c>
      <c r="BA104" s="43" t="s">
        <v>447</v>
      </c>
      <c r="BB104" s="44">
        <v>1</v>
      </c>
      <c r="BC104" s="43" t="str">
        <f t="shared" si="56"/>
        <v>YES</v>
      </c>
      <c r="BD104" s="45">
        <f t="shared" si="53"/>
        <v>-7.5</v>
      </c>
      <c r="BE104" s="43" t="str">
        <f t="shared" si="54"/>
        <v>YES</v>
      </c>
      <c r="BF104" s="43" t="str">
        <f t="shared" si="55"/>
        <v>NO</v>
      </c>
    </row>
    <row r="105" spans="1:58" x14ac:dyDescent="0.35">
      <c r="A105" s="9">
        <v>298</v>
      </c>
      <c r="B105" s="1" t="s">
        <v>223</v>
      </c>
      <c r="C105" s="1" t="s">
        <v>224</v>
      </c>
      <c r="D105" s="26">
        <v>307.5</v>
      </c>
      <c r="E105" s="32">
        <v>311.10000000000002</v>
      </c>
      <c r="F105" s="10">
        <v>311.10000000000002</v>
      </c>
      <c r="G105" s="10">
        <v>12</v>
      </c>
      <c r="H105" s="10">
        <v>0</v>
      </c>
      <c r="I105" s="10">
        <f t="shared" si="29"/>
        <v>323.10000000000002</v>
      </c>
      <c r="J105" s="10">
        <v>154.4</v>
      </c>
      <c r="K105" s="11">
        <v>171084</v>
      </c>
      <c r="L105" s="10">
        <v>31.8</v>
      </c>
      <c r="M105" s="10">
        <v>0.7</v>
      </c>
      <c r="N105" s="10">
        <v>100.2</v>
      </c>
      <c r="O105" s="10">
        <v>14.2</v>
      </c>
      <c r="P105" s="10">
        <v>0</v>
      </c>
      <c r="Q105" s="10">
        <f t="shared" si="30"/>
        <v>624.4</v>
      </c>
      <c r="R105" s="11">
        <v>0</v>
      </c>
      <c r="S105" s="17">
        <f t="shared" si="31"/>
        <v>3358023</v>
      </c>
      <c r="T105" s="10">
        <v>308.10000000000002</v>
      </c>
      <c r="U105" s="25"/>
      <c r="V105" s="46">
        <f t="shared" si="32"/>
        <v>308.10000000000002</v>
      </c>
      <c r="W105" s="25">
        <v>12</v>
      </c>
      <c r="X105" s="25">
        <v>0</v>
      </c>
      <c r="Y105" s="10">
        <f t="shared" si="33"/>
        <v>320.10000000000002</v>
      </c>
      <c r="Z105" s="10">
        <f t="shared" si="34"/>
        <v>152.80000000000001</v>
      </c>
      <c r="AA105" s="25">
        <v>31.8</v>
      </c>
      <c r="AB105" s="25">
        <f t="shared" si="35"/>
        <v>0.7</v>
      </c>
      <c r="AC105" s="25">
        <f t="shared" si="36"/>
        <v>100.2</v>
      </c>
      <c r="AD105" s="25">
        <f t="shared" si="37"/>
        <v>14.2</v>
      </c>
      <c r="AE105" s="25">
        <v>0</v>
      </c>
      <c r="AF105" s="10">
        <f t="shared" si="38"/>
        <v>619.79999999999995</v>
      </c>
      <c r="AG105" s="11">
        <f t="shared" si="39"/>
        <v>0</v>
      </c>
      <c r="AH105" s="17">
        <f t="shared" si="40"/>
        <v>3480177</v>
      </c>
      <c r="AI105" s="11">
        <f t="shared" si="41"/>
        <v>122154</v>
      </c>
      <c r="AJ105" s="78"/>
      <c r="AK105" s="69">
        <v>298</v>
      </c>
      <c r="AL105" s="70">
        <f t="shared" si="42"/>
        <v>0</v>
      </c>
      <c r="AM105" s="1" t="b">
        <f t="shared" si="43"/>
        <v>0</v>
      </c>
      <c r="AN105" s="71">
        <f t="shared" si="44"/>
        <v>0</v>
      </c>
      <c r="AO105" s="72">
        <f t="shared" si="45"/>
        <v>0</v>
      </c>
      <c r="AP105" s="73">
        <f t="shared" si="46"/>
        <v>0</v>
      </c>
      <c r="AQ105" s="1" t="b">
        <f t="shared" si="47"/>
        <v>1</v>
      </c>
      <c r="AR105" s="1">
        <f t="shared" si="48"/>
        <v>24.873799999999999</v>
      </c>
      <c r="AS105" s="72">
        <f t="shared" si="49"/>
        <v>0.47735699999999998</v>
      </c>
      <c r="AT105" s="73">
        <f t="shared" si="50"/>
        <v>152.80000000000001</v>
      </c>
      <c r="AU105" s="74">
        <f t="shared" si="51"/>
        <v>0</v>
      </c>
      <c r="AV105" s="75">
        <f t="shared" si="52"/>
        <v>152.80000000000001</v>
      </c>
      <c r="AW105" s="78"/>
      <c r="AX105" s="33">
        <v>298</v>
      </c>
      <c r="AY105" s="34" t="s">
        <v>223</v>
      </c>
      <c r="AZ105" s="34" t="s">
        <v>224</v>
      </c>
      <c r="BA105" s="43" t="s">
        <v>447</v>
      </c>
      <c r="BB105" s="44">
        <v>1</v>
      </c>
      <c r="BC105" s="43" t="str">
        <f t="shared" si="56"/>
        <v>YES</v>
      </c>
      <c r="BD105" s="45">
        <f t="shared" si="53"/>
        <v>-3</v>
      </c>
      <c r="BE105" s="43" t="str">
        <f t="shared" si="54"/>
        <v>YES</v>
      </c>
      <c r="BF105" s="43" t="str">
        <f t="shared" si="55"/>
        <v>NO</v>
      </c>
    </row>
    <row r="106" spans="1:58" x14ac:dyDescent="0.35">
      <c r="A106" s="9">
        <v>299</v>
      </c>
      <c r="B106" s="1" t="s">
        <v>223</v>
      </c>
      <c r="C106" s="1" t="s">
        <v>225</v>
      </c>
      <c r="D106" s="26">
        <v>234.4</v>
      </c>
      <c r="E106" s="32">
        <v>266.39999999999998</v>
      </c>
      <c r="F106" s="10">
        <v>266.39999999999998</v>
      </c>
      <c r="G106" s="10">
        <v>7.5</v>
      </c>
      <c r="H106" s="10">
        <v>0</v>
      </c>
      <c r="I106" s="10">
        <f t="shared" si="29"/>
        <v>273.89999999999998</v>
      </c>
      <c r="J106" s="10">
        <v>180.8</v>
      </c>
      <c r="K106" s="11">
        <v>223016</v>
      </c>
      <c r="L106" s="10">
        <v>41.5</v>
      </c>
      <c r="M106" s="10">
        <v>0.6</v>
      </c>
      <c r="N106" s="10">
        <v>54.9</v>
      </c>
      <c r="O106" s="10">
        <v>9.1999999999999993</v>
      </c>
      <c r="P106" s="10">
        <v>0</v>
      </c>
      <c r="Q106" s="10">
        <f t="shared" si="30"/>
        <v>560.9</v>
      </c>
      <c r="R106" s="11">
        <v>0</v>
      </c>
      <c r="S106" s="17">
        <f t="shared" si="31"/>
        <v>3016520</v>
      </c>
      <c r="T106" s="10">
        <v>244.6</v>
      </c>
      <c r="U106" s="25"/>
      <c r="V106" s="46">
        <f t="shared" si="32"/>
        <v>244.6</v>
      </c>
      <c r="W106" s="25">
        <v>7.5</v>
      </c>
      <c r="X106" s="25">
        <v>0</v>
      </c>
      <c r="Y106" s="10">
        <f t="shared" si="33"/>
        <v>252.1</v>
      </c>
      <c r="Z106" s="10">
        <f t="shared" si="34"/>
        <v>154.1</v>
      </c>
      <c r="AA106" s="25">
        <v>41.5</v>
      </c>
      <c r="AB106" s="25">
        <f t="shared" si="35"/>
        <v>0.6</v>
      </c>
      <c r="AC106" s="25">
        <f t="shared" si="36"/>
        <v>54.9</v>
      </c>
      <c r="AD106" s="25">
        <f t="shared" si="37"/>
        <v>9.1999999999999993</v>
      </c>
      <c r="AE106" s="25">
        <v>0</v>
      </c>
      <c r="AF106" s="10">
        <f t="shared" si="38"/>
        <v>512.4</v>
      </c>
      <c r="AG106" s="11">
        <f t="shared" si="39"/>
        <v>0</v>
      </c>
      <c r="AH106" s="17">
        <f t="shared" si="40"/>
        <v>2877126</v>
      </c>
      <c r="AI106" s="11">
        <f t="shared" si="41"/>
        <v>-139394</v>
      </c>
      <c r="AJ106" s="78"/>
      <c r="AK106" s="69">
        <v>299</v>
      </c>
      <c r="AL106" s="70">
        <f t="shared" si="42"/>
        <v>0</v>
      </c>
      <c r="AM106" s="1" t="b">
        <f t="shared" si="43"/>
        <v>1</v>
      </c>
      <c r="AN106" s="71">
        <f t="shared" si="44"/>
        <v>1468.5260000000001</v>
      </c>
      <c r="AO106" s="72">
        <f t="shared" si="45"/>
        <v>0.61115600000000003</v>
      </c>
      <c r="AP106" s="73">
        <f t="shared" si="46"/>
        <v>154.1</v>
      </c>
      <c r="AQ106" s="1" t="b">
        <f t="shared" si="47"/>
        <v>0</v>
      </c>
      <c r="AR106" s="1">
        <f t="shared" si="48"/>
        <v>0</v>
      </c>
      <c r="AS106" s="72">
        <f t="shared" si="49"/>
        <v>0</v>
      </c>
      <c r="AT106" s="73">
        <f t="shared" si="50"/>
        <v>0</v>
      </c>
      <c r="AU106" s="74">
        <f t="shared" si="51"/>
        <v>0</v>
      </c>
      <c r="AV106" s="75">
        <f t="shared" si="52"/>
        <v>154.1</v>
      </c>
      <c r="AW106" s="78"/>
      <c r="AX106" s="33">
        <v>299</v>
      </c>
      <c r="AY106" s="34" t="s">
        <v>223</v>
      </c>
      <c r="AZ106" s="34" t="s">
        <v>225</v>
      </c>
      <c r="BA106" s="43" t="s">
        <v>447</v>
      </c>
      <c r="BB106" s="44">
        <v>0</v>
      </c>
      <c r="BC106" s="43" t="str">
        <f t="shared" si="56"/>
        <v>NO</v>
      </c>
      <c r="BD106" s="45">
        <f t="shared" si="53"/>
        <v>-21.8</v>
      </c>
      <c r="BE106" s="43" t="str">
        <f t="shared" si="54"/>
        <v>YES</v>
      </c>
      <c r="BF106" s="43" t="str">
        <f t="shared" si="55"/>
        <v>NO</v>
      </c>
    </row>
    <row r="107" spans="1:58" x14ac:dyDescent="0.35">
      <c r="A107" s="9">
        <v>300</v>
      </c>
      <c r="B107" s="1" t="s">
        <v>88</v>
      </c>
      <c r="C107" s="1" t="s">
        <v>89</v>
      </c>
      <c r="D107" s="26">
        <v>297.5</v>
      </c>
      <c r="E107" s="32">
        <v>303</v>
      </c>
      <c r="F107" s="10">
        <v>303</v>
      </c>
      <c r="G107" s="10">
        <v>8</v>
      </c>
      <c r="H107" s="10">
        <v>0</v>
      </c>
      <c r="I107" s="10">
        <f t="shared" si="29"/>
        <v>311</v>
      </c>
      <c r="J107" s="10">
        <v>149.4</v>
      </c>
      <c r="K107" s="11">
        <v>328752</v>
      </c>
      <c r="L107" s="10">
        <v>61.1</v>
      </c>
      <c r="M107" s="10">
        <v>0</v>
      </c>
      <c r="N107" s="10">
        <v>82.6</v>
      </c>
      <c r="O107" s="10">
        <v>5.8</v>
      </c>
      <c r="P107" s="10">
        <v>0</v>
      </c>
      <c r="Q107" s="10">
        <f t="shared" si="30"/>
        <v>609.9</v>
      </c>
      <c r="R107" s="11">
        <v>0</v>
      </c>
      <c r="S107" s="17">
        <f t="shared" si="31"/>
        <v>3280042</v>
      </c>
      <c r="T107" s="10">
        <v>297</v>
      </c>
      <c r="U107" s="25"/>
      <c r="V107" s="46">
        <f t="shared" si="32"/>
        <v>297</v>
      </c>
      <c r="W107" s="25">
        <v>8</v>
      </c>
      <c r="X107" s="25">
        <v>0</v>
      </c>
      <c r="Y107" s="10">
        <f t="shared" si="33"/>
        <v>305</v>
      </c>
      <c r="Z107" s="10">
        <f t="shared" si="34"/>
        <v>147.19999999999999</v>
      </c>
      <c r="AA107" s="25">
        <v>61.1</v>
      </c>
      <c r="AB107" s="25">
        <f t="shared" si="35"/>
        <v>0</v>
      </c>
      <c r="AC107" s="25">
        <f t="shared" si="36"/>
        <v>82.6</v>
      </c>
      <c r="AD107" s="25">
        <f t="shared" si="37"/>
        <v>5.8</v>
      </c>
      <c r="AE107" s="25">
        <v>0</v>
      </c>
      <c r="AF107" s="10">
        <f t="shared" si="38"/>
        <v>601.70000000000005</v>
      </c>
      <c r="AG107" s="11">
        <f t="shared" si="39"/>
        <v>0</v>
      </c>
      <c r="AH107" s="17">
        <f t="shared" si="40"/>
        <v>3378546</v>
      </c>
      <c r="AI107" s="11">
        <f t="shared" si="41"/>
        <v>98504</v>
      </c>
      <c r="AJ107" s="78"/>
      <c r="AK107" s="69">
        <v>300</v>
      </c>
      <c r="AL107" s="70">
        <f t="shared" si="42"/>
        <v>0</v>
      </c>
      <c r="AM107" s="1" t="b">
        <f t="shared" si="43"/>
        <v>0</v>
      </c>
      <c r="AN107" s="71">
        <f t="shared" si="44"/>
        <v>0</v>
      </c>
      <c r="AO107" s="72">
        <f t="shared" si="45"/>
        <v>0</v>
      </c>
      <c r="AP107" s="73">
        <f t="shared" si="46"/>
        <v>0</v>
      </c>
      <c r="AQ107" s="1" t="b">
        <f t="shared" si="47"/>
        <v>1</v>
      </c>
      <c r="AR107" s="1">
        <f t="shared" si="48"/>
        <v>6.1875</v>
      </c>
      <c r="AS107" s="72">
        <f t="shared" si="49"/>
        <v>0.48248799999999997</v>
      </c>
      <c r="AT107" s="73">
        <f t="shared" si="50"/>
        <v>147.19999999999999</v>
      </c>
      <c r="AU107" s="74">
        <f t="shared" si="51"/>
        <v>0</v>
      </c>
      <c r="AV107" s="75">
        <f t="shared" si="52"/>
        <v>147.19999999999999</v>
      </c>
      <c r="AW107" s="78"/>
      <c r="AX107" s="33">
        <v>300</v>
      </c>
      <c r="AY107" s="34" t="s">
        <v>88</v>
      </c>
      <c r="AZ107" s="34" t="s">
        <v>89</v>
      </c>
      <c r="BA107" s="43" t="s">
        <v>447</v>
      </c>
      <c r="BB107" s="44">
        <v>0</v>
      </c>
      <c r="BC107" s="43" t="str">
        <f t="shared" si="56"/>
        <v>NO</v>
      </c>
      <c r="BD107" s="45">
        <f t="shared" si="53"/>
        <v>-6</v>
      </c>
      <c r="BE107" s="43" t="str">
        <f t="shared" si="54"/>
        <v>YES</v>
      </c>
      <c r="BF107" s="43" t="str">
        <f t="shared" si="55"/>
        <v>NO</v>
      </c>
    </row>
    <row r="108" spans="1:58" x14ac:dyDescent="0.35">
      <c r="A108" s="9">
        <v>303</v>
      </c>
      <c r="B108" s="1" t="s">
        <v>279</v>
      </c>
      <c r="C108" s="1" t="s">
        <v>281</v>
      </c>
      <c r="D108" s="26">
        <v>261.60000000000002</v>
      </c>
      <c r="E108" s="32">
        <v>250.5</v>
      </c>
      <c r="F108" s="10">
        <v>256.10000000000002</v>
      </c>
      <c r="G108" s="10">
        <v>10</v>
      </c>
      <c r="H108" s="10">
        <v>0</v>
      </c>
      <c r="I108" s="10">
        <f t="shared" si="29"/>
        <v>266.10000000000002</v>
      </c>
      <c r="J108" s="10">
        <v>152.80000000000001</v>
      </c>
      <c r="K108" s="11">
        <v>49156</v>
      </c>
      <c r="L108" s="10">
        <v>9.1</v>
      </c>
      <c r="M108" s="10">
        <v>4.3</v>
      </c>
      <c r="N108" s="10">
        <v>40.200000000000003</v>
      </c>
      <c r="O108" s="10">
        <v>6.8</v>
      </c>
      <c r="P108" s="10">
        <v>0</v>
      </c>
      <c r="Q108" s="10">
        <f t="shared" si="30"/>
        <v>479.3</v>
      </c>
      <c r="R108" s="11">
        <v>0</v>
      </c>
      <c r="S108" s="17">
        <f t="shared" si="31"/>
        <v>2577675</v>
      </c>
      <c r="T108" s="10">
        <v>247.7</v>
      </c>
      <c r="U108" s="25"/>
      <c r="V108" s="46">
        <f t="shared" si="32"/>
        <v>247.7</v>
      </c>
      <c r="W108" s="25">
        <v>10</v>
      </c>
      <c r="X108" s="25">
        <v>0</v>
      </c>
      <c r="Y108" s="10">
        <f t="shared" si="33"/>
        <v>257.7</v>
      </c>
      <c r="Z108" s="10">
        <f t="shared" si="34"/>
        <v>153.69999999999999</v>
      </c>
      <c r="AA108" s="25">
        <v>9.1</v>
      </c>
      <c r="AB108" s="25">
        <f t="shared" si="35"/>
        <v>4.3</v>
      </c>
      <c r="AC108" s="25">
        <f t="shared" si="36"/>
        <v>40.200000000000003</v>
      </c>
      <c r="AD108" s="25">
        <f t="shared" si="37"/>
        <v>6.8</v>
      </c>
      <c r="AE108" s="25">
        <v>0</v>
      </c>
      <c r="AF108" s="10">
        <f t="shared" si="38"/>
        <v>471.8</v>
      </c>
      <c r="AG108" s="11">
        <f t="shared" si="39"/>
        <v>0</v>
      </c>
      <c r="AH108" s="17">
        <f t="shared" si="40"/>
        <v>2649157</v>
      </c>
      <c r="AI108" s="11">
        <f t="shared" si="41"/>
        <v>71482</v>
      </c>
      <c r="AJ108" s="78"/>
      <c r="AK108" s="69">
        <v>303</v>
      </c>
      <c r="AL108" s="70">
        <f t="shared" si="42"/>
        <v>0</v>
      </c>
      <c r="AM108" s="1" t="b">
        <f t="shared" si="43"/>
        <v>1</v>
      </c>
      <c r="AN108" s="71">
        <f t="shared" si="44"/>
        <v>1522.5940000000001</v>
      </c>
      <c r="AO108" s="72">
        <f t="shared" si="45"/>
        <v>0.59631199999999995</v>
      </c>
      <c r="AP108" s="73">
        <f t="shared" si="46"/>
        <v>153.69999999999999</v>
      </c>
      <c r="AQ108" s="1" t="b">
        <f t="shared" si="47"/>
        <v>0</v>
      </c>
      <c r="AR108" s="1">
        <f t="shared" si="48"/>
        <v>0</v>
      </c>
      <c r="AS108" s="72">
        <f t="shared" si="49"/>
        <v>0</v>
      </c>
      <c r="AT108" s="73">
        <f t="shared" si="50"/>
        <v>0</v>
      </c>
      <c r="AU108" s="74">
        <f t="shared" si="51"/>
        <v>0</v>
      </c>
      <c r="AV108" s="75">
        <f t="shared" si="52"/>
        <v>153.69999999999999</v>
      </c>
      <c r="AW108" s="78"/>
      <c r="AX108" s="33">
        <v>303</v>
      </c>
      <c r="AY108" s="34" t="s">
        <v>279</v>
      </c>
      <c r="AZ108" s="34" t="s">
        <v>281</v>
      </c>
      <c r="BA108" s="43" t="s">
        <v>447</v>
      </c>
      <c r="BB108" s="44">
        <v>0</v>
      </c>
      <c r="BC108" s="43" t="str">
        <f t="shared" si="56"/>
        <v>NO</v>
      </c>
      <c r="BD108" s="45">
        <f t="shared" si="53"/>
        <v>-2.8</v>
      </c>
      <c r="BE108" s="43" t="str">
        <f t="shared" si="54"/>
        <v>YES</v>
      </c>
      <c r="BF108" s="43" t="str">
        <f t="shared" si="55"/>
        <v>NO</v>
      </c>
    </row>
    <row r="109" spans="1:58" x14ac:dyDescent="0.35">
      <c r="A109" s="9">
        <v>305</v>
      </c>
      <c r="B109" s="1" t="s">
        <v>341</v>
      </c>
      <c r="C109" s="1" t="s">
        <v>342</v>
      </c>
      <c r="D109" s="26">
        <v>6517.4</v>
      </c>
      <c r="E109" s="32">
        <v>6444.9</v>
      </c>
      <c r="F109" s="10">
        <v>6481.2</v>
      </c>
      <c r="G109" s="10">
        <v>94.5</v>
      </c>
      <c r="H109" s="10">
        <v>0</v>
      </c>
      <c r="I109" s="10">
        <f t="shared" si="29"/>
        <v>6575.7</v>
      </c>
      <c r="J109" s="10">
        <v>230.4</v>
      </c>
      <c r="K109" s="11">
        <v>889237</v>
      </c>
      <c r="L109" s="10">
        <v>165.3</v>
      </c>
      <c r="M109" s="10">
        <v>134.4</v>
      </c>
      <c r="N109" s="10">
        <v>1993.7</v>
      </c>
      <c r="O109" s="10">
        <v>137</v>
      </c>
      <c r="P109" s="10">
        <v>0</v>
      </c>
      <c r="Q109" s="10">
        <f t="shared" si="30"/>
        <v>9236.5</v>
      </c>
      <c r="R109" s="11">
        <v>294180</v>
      </c>
      <c r="S109" s="17">
        <f t="shared" si="31"/>
        <v>49968077</v>
      </c>
      <c r="T109" s="10">
        <v>6360.2</v>
      </c>
      <c r="U109" s="25"/>
      <c r="V109" s="46">
        <f t="shared" si="32"/>
        <v>6360.2</v>
      </c>
      <c r="W109" s="25">
        <v>94.5</v>
      </c>
      <c r="X109" s="25">
        <v>0</v>
      </c>
      <c r="Y109" s="10">
        <f t="shared" si="33"/>
        <v>6454.7</v>
      </c>
      <c r="Z109" s="10">
        <f t="shared" si="34"/>
        <v>226.2</v>
      </c>
      <c r="AA109" s="25">
        <v>165.3</v>
      </c>
      <c r="AB109" s="25">
        <f t="shared" si="35"/>
        <v>134.4</v>
      </c>
      <c r="AC109" s="25">
        <f t="shared" si="36"/>
        <v>1993.7</v>
      </c>
      <c r="AD109" s="25">
        <f t="shared" si="37"/>
        <v>137</v>
      </c>
      <c r="AE109" s="25">
        <v>0</v>
      </c>
      <c r="AF109" s="10">
        <f t="shared" si="38"/>
        <v>9111.2999999999993</v>
      </c>
      <c r="AG109" s="11">
        <f t="shared" si="39"/>
        <v>294180</v>
      </c>
      <c r="AH109" s="17">
        <f t="shared" si="40"/>
        <v>51454130</v>
      </c>
      <c r="AI109" s="11">
        <f t="shared" si="41"/>
        <v>1486053</v>
      </c>
      <c r="AJ109" s="78"/>
      <c r="AK109" s="69">
        <v>305</v>
      </c>
      <c r="AL109" s="70">
        <f t="shared" si="42"/>
        <v>0</v>
      </c>
      <c r="AM109" s="1" t="b">
        <f t="shared" si="43"/>
        <v>0</v>
      </c>
      <c r="AN109" s="71">
        <f t="shared" si="44"/>
        <v>0</v>
      </c>
      <c r="AO109" s="72">
        <f t="shared" si="45"/>
        <v>0</v>
      </c>
      <c r="AP109" s="73">
        <f t="shared" si="46"/>
        <v>0</v>
      </c>
      <c r="AQ109" s="1" t="b">
        <f t="shared" si="47"/>
        <v>0</v>
      </c>
      <c r="AR109" s="1">
        <f t="shared" si="48"/>
        <v>0</v>
      </c>
      <c r="AS109" s="72">
        <f t="shared" si="49"/>
        <v>0</v>
      </c>
      <c r="AT109" s="73">
        <f t="shared" si="50"/>
        <v>0</v>
      </c>
      <c r="AU109" s="74">
        <f t="shared" si="51"/>
        <v>226.2</v>
      </c>
      <c r="AV109" s="75">
        <f t="shared" si="52"/>
        <v>226.2</v>
      </c>
      <c r="AW109" s="78"/>
      <c r="AX109" s="33">
        <v>305</v>
      </c>
      <c r="AY109" s="34" t="s">
        <v>341</v>
      </c>
      <c r="AZ109" s="34" t="s">
        <v>342</v>
      </c>
      <c r="BA109" s="43" t="s">
        <v>447</v>
      </c>
      <c r="BB109" s="44">
        <v>1</v>
      </c>
      <c r="BC109" s="43" t="str">
        <f t="shared" si="56"/>
        <v>YES</v>
      </c>
      <c r="BD109" s="45">
        <f t="shared" si="53"/>
        <v>-84.7</v>
      </c>
      <c r="BE109" s="43" t="str">
        <f t="shared" si="54"/>
        <v>YES</v>
      </c>
      <c r="BF109" s="43" t="str">
        <f t="shared" si="55"/>
        <v>NO</v>
      </c>
    </row>
    <row r="110" spans="1:58" x14ac:dyDescent="0.35">
      <c r="A110" s="9">
        <v>306</v>
      </c>
      <c r="B110" s="1" t="s">
        <v>341</v>
      </c>
      <c r="C110" s="1" t="s">
        <v>343</v>
      </c>
      <c r="D110" s="26">
        <v>678.5</v>
      </c>
      <c r="E110" s="32">
        <v>667.5</v>
      </c>
      <c r="F110" s="10">
        <v>683.5</v>
      </c>
      <c r="G110" s="10">
        <v>0</v>
      </c>
      <c r="H110" s="10">
        <v>0</v>
      </c>
      <c r="I110" s="10">
        <f t="shared" si="29"/>
        <v>683.5</v>
      </c>
      <c r="J110" s="10">
        <v>241.9</v>
      </c>
      <c r="K110" s="11">
        <v>488693</v>
      </c>
      <c r="L110" s="10">
        <v>90.9</v>
      </c>
      <c r="M110" s="10">
        <v>0</v>
      </c>
      <c r="N110" s="10">
        <v>82.8</v>
      </c>
      <c r="O110" s="10">
        <v>16</v>
      </c>
      <c r="P110" s="10">
        <v>0</v>
      </c>
      <c r="Q110" s="10">
        <f t="shared" si="30"/>
        <v>1115.0999999999999</v>
      </c>
      <c r="R110" s="11">
        <v>0</v>
      </c>
      <c r="S110" s="17">
        <f t="shared" si="31"/>
        <v>5997008</v>
      </c>
      <c r="T110" s="10">
        <v>683.5</v>
      </c>
      <c r="U110" s="25"/>
      <c r="V110" s="46">
        <f t="shared" si="32"/>
        <v>683.5</v>
      </c>
      <c r="W110" s="25">
        <v>0</v>
      </c>
      <c r="X110" s="25">
        <v>0</v>
      </c>
      <c r="Y110" s="10">
        <f t="shared" si="33"/>
        <v>683.5</v>
      </c>
      <c r="Z110" s="10">
        <f t="shared" si="34"/>
        <v>241.9</v>
      </c>
      <c r="AA110" s="25">
        <v>90.9</v>
      </c>
      <c r="AB110" s="25">
        <f t="shared" si="35"/>
        <v>0</v>
      </c>
      <c r="AC110" s="25">
        <f t="shared" si="36"/>
        <v>82.8</v>
      </c>
      <c r="AD110" s="25">
        <f t="shared" si="37"/>
        <v>16</v>
      </c>
      <c r="AE110" s="25">
        <v>0</v>
      </c>
      <c r="AF110" s="10">
        <f t="shared" si="38"/>
        <v>1115.0999999999999</v>
      </c>
      <c r="AG110" s="11">
        <f t="shared" si="39"/>
        <v>0</v>
      </c>
      <c r="AH110" s="17">
        <f t="shared" si="40"/>
        <v>6261287</v>
      </c>
      <c r="AI110" s="11">
        <f t="shared" si="41"/>
        <v>264279</v>
      </c>
      <c r="AJ110" s="78"/>
      <c r="AK110" s="69">
        <v>306</v>
      </c>
      <c r="AL110" s="70">
        <f t="shared" si="42"/>
        <v>0</v>
      </c>
      <c r="AM110" s="1" t="b">
        <f t="shared" si="43"/>
        <v>0</v>
      </c>
      <c r="AN110" s="71">
        <f t="shared" si="44"/>
        <v>0</v>
      </c>
      <c r="AO110" s="72">
        <f t="shared" si="45"/>
        <v>0</v>
      </c>
      <c r="AP110" s="73">
        <f t="shared" si="46"/>
        <v>0</v>
      </c>
      <c r="AQ110" s="1" t="b">
        <f t="shared" si="47"/>
        <v>1</v>
      </c>
      <c r="AR110" s="1">
        <f t="shared" si="48"/>
        <v>474.5813</v>
      </c>
      <c r="AS110" s="72">
        <f t="shared" si="49"/>
        <v>0.35389300000000001</v>
      </c>
      <c r="AT110" s="73">
        <f t="shared" si="50"/>
        <v>241.9</v>
      </c>
      <c r="AU110" s="74">
        <f t="shared" si="51"/>
        <v>0</v>
      </c>
      <c r="AV110" s="75">
        <f t="shared" si="52"/>
        <v>241.9</v>
      </c>
      <c r="AW110" s="78"/>
      <c r="AX110" s="33">
        <v>306</v>
      </c>
      <c r="AY110" s="34" t="s">
        <v>341</v>
      </c>
      <c r="AZ110" s="34" t="s">
        <v>343</v>
      </c>
      <c r="BA110" s="43" t="s">
        <v>447</v>
      </c>
      <c r="BB110" s="44">
        <v>0</v>
      </c>
      <c r="BC110" s="43" t="str">
        <f t="shared" si="56"/>
        <v>NO</v>
      </c>
      <c r="BD110" s="45">
        <f t="shared" si="53"/>
        <v>16</v>
      </c>
      <c r="BE110" s="43" t="str">
        <f t="shared" si="54"/>
        <v>NO</v>
      </c>
      <c r="BF110" s="43" t="str">
        <f t="shared" si="55"/>
        <v>NO</v>
      </c>
    </row>
    <row r="111" spans="1:58" x14ac:dyDescent="0.35">
      <c r="A111" s="9">
        <v>307</v>
      </c>
      <c r="B111" s="1" t="s">
        <v>341</v>
      </c>
      <c r="C111" s="1" t="s">
        <v>344</v>
      </c>
      <c r="D111" s="26">
        <v>410.5</v>
      </c>
      <c r="E111" s="32">
        <v>408.5</v>
      </c>
      <c r="F111" s="10">
        <v>422.5</v>
      </c>
      <c r="G111" s="10">
        <v>2</v>
      </c>
      <c r="H111" s="10">
        <v>0</v>
      </c>
      <c r="I111" s="10">
        <f t="shared" si="29"/>
        <v>424.5</v>
      </c>
      <c r="J111" s="10">
        <v>187.6</v>
      </c>
      <c r="K111" s="11">
        <v>260513</v>
      </c>
      <c r="L111" s="10">
        <v>48.4</v>
      </c>
      <c r="M111" s="10">
        <v>2.2000000000000002</v>
      </c>
      <c r="N111" s="10">
        <v>77.900000000000006</v>
      </c>
      <c r="O111" s="10">
        <v>10.6</v>
      </c>
      <c r="P111" s="10">
        <v>0</v>
      </c>
      <c r="Q111" s="10">
        <f t="shared" si="30"/>
        <v>751.2</v>
      </c>
      <c r="R111" s="11">
        <v>0</v>
      </c>
      <c r="S111" s="17">
        <f t="shared" si="31"/>
        <v>4039954</v>
      </c>
      <c r="T111" s="10">
        <v>422.5</v>
      </c>
      <c r="U111" s="25"/>
      <c r="V111" s="46">
        <f t="shared" si="32"/>
        <v>422.5</v>
      </c>
      <c r="W111" s="25">
        <v>2</v>
      </c>
      <c r="X111" s="25">
        <v>0</v>
      </c>
      <c r="Y111" s="10">
        <f t="shared" si="33"/>
        <v>424.5</v>
      </c>
      <c r="Z111" s="10">
        <f t="shared" si="34"/>
        <v>187.6</v>
      </c>
      <c r="AA111" s="25">
        <v>48.4</v>
      </c>
      <c r="AB111" s="25">
        <f t="shared" si="35"/>
        <v>2.2000000000000002</v>
      </c>
      <c r="AC111" s="25">
        <f t="shared" si="36"/>
        <v>77.900000000000006</v>
      </c>
      <c r="AD111" s="25">
        <f t="shared" si="37"/>
        <v>10.6</v>
      </c>
      <c r="AE111" s="25">
        <v>0</v>
      </c>
      <c r="AF111" s="10">
        <f t="shared" si="38"/>
        <v>751.2</v>
      </c>
      <c r="AG111" s="11">
        <f t="shared" si="39"/>
        <v>0</v>
      </c>
      <c r="AH111" s="17">
        <f t="shared" si="40"/>
        <v>4217988</v>
      </c>
      <c r="AI111" s="11">
        <f t="shared" si="41"/>
        <v>178034</v>
      </c>
      <c r="AJ111" s="78"/>
      <c r="AK111" s="69">
        <v>307</v>
      </c>
      <c r="AL111" s="70">
        <f t="shared" si="42"/>
        <v>0</v>
      </c>
      <c r="AM111" s="1" t="b">
        <f t="shared" si="43"/>
        <v>0</v>
      </c>
      <c r="AN111" s="71">
        <f t="shared" si="44"/>
        <v>0</v>
      </c>
      <c r="AO111" s="72">
        <f t="shared" si="45"/>
        <v>0</v>
      </c>
      <c r="AP111" s="73">
        <f t="shared" si="46"/>
        <v>0</v>
      </c>
      <c r="AQ111" s="1" t="b">
        <f t="shared" si="47"/>
        <v>1</v>
      </c>
      <c r="AR111" s="1">
        <f t="shared" si="48"/>
        <v>154.06880000000001</v>
      </c>
      <c r="AS111" s="72">
        <f t="shared" si="49"/>
        <v>0.441888</v>
      </c>
      <c r="AT111" s="73">
        <f t="shared" si="50"/>
        <v>187.6</v>
      </c>
      <c r="AU111" s="74">
        <f t="shared" si="51"/>
        <v>0</v>
      </c>
      <c r="AV111" s="75">
        <f t="shared" si="52"/>
        <v>187.6</v>
      </c>
      <c r="AW111" s="78"/>
      <c r="AX111" s="33">
        <v>307</v>
      </c>
      <c r="AY111" s="34" t="s">
        <v>341</v>
      </c>
      <c r="AZ111" s="34" t="s">
        <v>344</v>
      </c>
      <c r="BA111" s="43" t="s">
        <v>448</v>
      </c>
      <c r="BB111" s="44">
        <v>0</v>
      </c>
      <c r="BC111" s="43" t="str">
        <f t="shared" si="56"/>
        <v>NO</v>
      </c>
      <c r="BD111" s="45">
        <f t="shared" si="53"/>
        <v>14</v>
      </c>
      <c r="BE111" s="43" t="str">
        <f t="shared" si="54"/>
        <v>NO</v>
      </c>
      <c r="BF111" s="43" t="str">
        <f t="shared" si="55"/>
        <v>NO</v>
      </c>
    </row>
    <row r="112" spans="1:58" x14ac:dyDescent="0.35">
      <c r="A112" s="9">
        <v>308</v>
      </c>
      <c r="B112" s="1" t="s">
        <v>313</v>
      </c>
      <c r="C112" s="1" t="s">
        <v>314</v>
      </c>
      <c r="D112" s="26">
        <v>3821.4</v>
      </c>
      <c r="E112" s="32">
        <v>3734.2</v>
      </c>
      <c r="F112" s="10">
        <v>3777.8</v>
      </c>
      <c r="G112" s="10">
        <v>94</v>
      </c>
      <c r="H112" s="10">
        <v>0</v>
      </c>
      <c r="I112" s="10">
        <f t="shared" si="29"/>
        <v>3871.8</v>
      </c>
      <c r="J112" s="10">
        <v>135.69999999999999</v>
      </c>
      <c r="K112" s="11">
        <v>91482</v>
      </c>
      <c r="L112" s="10">
        <v>17</v>
      </c>
      <c r="M112" s="10">
        <v>35.299999999999997</v>
      </c>
      <c r="N112" s="10">
        <v>1388.3</v>
      </c>
      <c r="O112" s="10">
        <v>90.7</v>
      </c>
      <c r="P112" s="10">
        <v>0</v>
      </c>
      <c r="Q112" s="10">
        <f t="shared" si="30"/>
        <v>5538.8</v>
      </c>
      <c r="R112" s="11">
        <v>1624776</v>
      </c>
      <c r="S112" s="17">
        <f t="shared" si="31"/>
        <v>31412442</v>
      </c>
      <c r="T112" s="10">
        <v>3658</v>
      </c>
      <c r="U112" s="25"/>
      <c r="V112" s="46">
        <f t="shared" si="32"/>
        <v>3658</v>
      </c>
      <c r="W112" s="25">
        <v>94</v>
      </c>
      <c r="X112" s="25">
        <v>0</v>
      </c>
      <c r="Y112" s="10">
        <f t="shared" si="33"/>
        <v>3752</v>
      </c>
      <c r="Z112" s="10">
        <f t="shared" si="34"/>
        <v>131.5</v>
      </c>
      <c r="AA112" s="25">
        <v>17</v>
      </c>
      <c r="AB112" s="25">
        <f t="shared" si="35"/>
        <v>35.299999999999997</v>
      </c>
      <c r="AC112" s="25">
        <f t="shared" si="36"/>
        <v>1388.3</v>
      </c>
      <c r="AD112" s="25">
        <f t="shared" si="37"/>
        <v>90.7</v>
      </c>
      <c r="AE112" s="25">
        <v>0</v>
      </c>
      <c r="AF112" s="10">
        <f t="shared" si="38"/>
        <v>5414.8</v>
      </c>
      <c r="AG112" s="11">
        <f t="shared" si="39"/>
        <v>1624776</v>
      </c>
      <c r="AH112" s="17">
        <f t="shared" si="40"/>
        <v>32028878</v>
      </c>
      <c r="AI112" s="11">
        <f t="shared" si="41"/>
        <v>616436</v>
      </c>
      <c r="AJ112" s="78"/>
      <c r="AK112" s="69">
        <v>308</v>
      </c>
      <c r="AL112" s="70">
        <f t="shared" si="42"/>
        <v>0</v>
      </c>
      <c r="AM112" s="1" t="b">
        <f t="shared" si="43"/>
        <v>0</v>
      </c>
      <c r="AN112" s="71">
        <f t="shared" si="44"/>
        <v>0</v>
      </c>
      <c r="AO112" s="72">
        <f t="shared" si="45"/>
        <v>0</v>
      </c>
      <c r="AP112" s="73">
        <f t="shared" si="46"/>
        <v>0</v>
      </c>
      <c r="AQ112" s="1" t="b">
        <f t="shared" si="47"/>
        <v>0</v>
      </c>
      <c r="AR112" s="1">
        <f t="shared" si="48"/>
        <v>0</v>
      </c>
      <c r="AS112" s="72">
        <f t="shared" si="49"/>
        <v>0</v>
      </c>
      <c r="AT112" s="73">
        <f t="shared" si="50"/>
        <v>0</v>
      </c>
      <c r="AU112" s="74">
        <f t="shared" si="51"/>
        <v>131.5</v>
      </c>
      <c r="AV112" s="75">
        <f t="shared" si="52"/>
        <v>131.5</v>
      </c>
      <c r="AW112" s="78"/>
      <c r="AX112" s="33">
        <v>308</v>
      </c>
      <c r="AY112" s="34" t="s">
        <v>313</v>
      </c>
      <c r="AZ112" s="34" t="s">
        <v>314</v>
      </c>
      <c r="BA112" s="43" t="s">
        <v>447</v>
      </c>
      <c r="BB112" s="44">
        <v>1</v>
      </c>
      <c r="BC112" s="43" t="str">
        <f t="shared" si="56"/>
        <v>YES</v>
      </c>
      <c r="BD112" s="45">
        <f t="shared" si="53"/>
        <v>-76.2</v>
      </c>
      <c r="BE112" s="43" t="str">
        <f t="shared" si="54"/>
        <v>YES</v>
      </c>
      <c r="BF112" s="43" t="str">
        <f t="shared" si="55"/>
        <v>NO</v>
      </c>
    </row>
    <row r="113" spans="1:58" x14ac:dyDescent="0.35">
      <c r="A113" s="9">
        <v>309</v>
      </c>
      <c r="B113" s="1" t="s">
        <v>313</v>
      </c>
      <c r="C113" s="1" t="s">
        <v>315</v>
      </c>
      <c r="D113" s="26">
        <v>927</v>
      </c>
      <c r="E113" s="32">
        <v>891.8</v>
      </c>
      <c r="F113" s="10">
        <v>909.4</v>
      </c>
      <c r="G113" s="10">
        <v>18</v>
      </c>
      <c r="H113" s="10">
        <v>0</v>
      </c>
      <c r="I113" s="10">
        <f t="shared" si="29"/>
        <v>927.4</v>
      </c>
      <c r="J113" s="10">
        <v>251.4</v>
      </c>
      <c r="K113" s="11">
        <v>342620</v>
      </c>
      <c r="L113" s="10">
        <v>63.7</v>
      </c>
      <c r="M113" s="10">
        <v>5.8</v>
      </c>
      <c r="N113" s="10">
        <v>236.5</v>
      </c>
      <c r="O113" s="10">
        <v>28.7</v>
      </c>
      <c r="P113" s="10">
        <v>0</v>
      </c>
      <c r="Q113" s="10">
        <f t="shared" si="30"/>
        <v>1513.5</v>
      </c>
      <c r="R113" s="11">
        <v>537600</v>
      </c>
      <c r="S113" s="17">
        <f t="shared" si="31"/>
        <v>8677203</v>
      </c>
      <c r="T113" s="10">
        <v>853.5</v>
      </c>
      <c r="U113" s="25"/>
      <c r="V113" s="46">
        <f t="shared" si="32"/>
        <v>853.5</v>
      </c>
      <c r="W113" s="25">
        <v>18</v>
      </c>
      <c r="X113" s="25">
        <v>0</v>
      </c>
      <c r="Y113" s="10">
        <f t="shared" si="33"/>
        <v>871.5</v>
      </c>
      <c r="Z113" s="10">
        <f t="shared" si="34"/>
        <v>252.8</v>
      </c>
      <c r="AA113" s="25">
        <v>63.7</v>
      </c>
      <c r="AB113" s="25">
        <f t="shared" si="35"/>
        <v>5.8</v>
      </c>
      <c r="AC113" s="25">
        <f t="shared" si="36"/>
        <v>236.5</v>
      </c>
      <c r="AD113" s="25">
        <f t="shared" si="37"/>
        <v>28.7</v>
      </c>
      <c r="AE113" s="25">
        <v>0</v>
      </c>
      <c r="AF113" s="10">
        <f t="shared" si="38"/>
        <v>1459</v>
      </c>
      <c r="AG113" s="11">
        <f t="shared" si="39"/>
        <v>537600</v>
      </c>
      <c r="AH113" s="17">
        <f t="shared" si="40"/>
        <v>8729885</v>
      </c>
      <c r="AI113" s="11">
        <f t="shared" si="41"/>
        <v>52682</v>
      </c>
      <c r="AJ113" s="78"/>
      <c r="AK113" s="69">
        <v>309</v>
      </c>
      <c r="AL113" s="70">
        <f t="shared" si="42"/>
        <v>0</v>
      </c>
      <c r="AM113" s="1" t="b">
        <f t="shared" si="43"/>
        <v>0</v>
      </c>
      <c r="AN113" s="71">
        <f t="shared" si="44"/>
        <v>0</v>
      </c>
      <c r="AO113" s="72">
        <f t="shared" si="45"/>
        <v>0</v>
      </c>
      <c r="AP113" s="73">
        <f t="shared" si="46"/>
        <v>0</v>
      </c>
      <c r="AQ113" s="1" t="b">
        <f t="shared" si="47"/>
        <v>1</v>
      </c>
      <c r="AR113" s="1">
        <f t="shared" si="48"/>
        <v>707.23130000000003</v>
      </c>
      <c r="AS113" s="72">
        <f t="shared" si="49"/>
        <v>0.29002</v>
      </c>
      <c r="AT113" s="73">
        <f t="shared" si="50"/>
        <v>252.8</v>
      </c>
      <c r="AU113" s="74">
        <f t="shared" si="51"/>
        <v>0</v>
      </c>
      <c r="AV113" s="75">
        <f t="shared" si="52"/>
        <v>252.8</v>
      </c>
      <c r="AW113" s="78"/>
      <c r="AX113" s="33">
        <v>309</v>
      </c>
      <c r="AY113" s="34" t="s">
        <v>313</v>
      </c>
      <c r="AZ113" s="34" t="s">
        <v>315</v>
      </c>
      <c r="BA113" s="43" t="s">
        <v>447</v>
      </c>
      <c r="BB113" s="44">
        <v>1</v>
      </c>
      <c r="BC113" s="43" t="str">
        <f t="shared" si="56"/>
        <v>YES</v>
      </c>
      <c r="BD113" s="45">
        <f t="shared" si="53"/>
        <v>-38.299999999999997</v>
      </c>
      <c r="BE113" s="43" t="str">
        <f t="shared" si="54"/>
        <v>YES</v>
      </c>
      <c r="BF113" s="43" t="str">
        <f t="shared" si="55"/>
        <v>NO</v>
      </c>
    </row>
    <row r="114" spans="1:58" x14ac:dyDescent="0.35">
      <c r="A114" s="9">
        <v>310</v>
      </c>
      <c r="B114" s="1" t="s">
        <v>313</v>
      </c>
      <c r="C114" s="1" t="s">
        <v>316</v>
      </c>
      <c r="D114" s="26">
        <v>256.5</v>
      </c>
      <c r="E114" s="32">
        <v>242.5</v>
      </c>
      <c r="F114" s="10">
        <v>249.5</v>
      </c>
      <c r="G114" s="10">
        <v>9</v>
      </c>
      <c r="H114" s="10">
        <v>0</v>
      </c>
      <c r="I114" s="10">
        <f t="shared" si="29"/>
        <v>258.5</v>
      </c>
      <c r="J114" s="10">
        <v>153.6</v>
      </c>
      <c r="K114" s="11">
        <v>326054</v>
      </c>
      <c r="L114" s="10">
        <v>60.6</v>
      </c>
      <c r="M114" s="10">
        <v>1.1000000000000001</v>
      </c>
      <c r="N114" s="10">
        <v>63.9</v>
      </c>
      <c r="O114" s="10">
        <v>5.5</v>
      </c>
      <c r="P114" s="10">
        <v>0</v>
      </c>
      <c r="Q114" s="10">
        <f t="shared" si="30"/>
        <v>543.20000000000005</v>
      </c>
      <c r="R114" s="11">
        <v>0</v>
      </c>
      <c r="S114" s="17">
        <f t="shared" si="31"/>
        <v>2921330</v>
      </c>
      <c r="T114" s="10">
        <v>238.4</v>
      </c>
      <c r="U114" s="25"/>
      <c r="V114" s="46">
        <f t="shared" si="32"/>
        <v>238.4</v>
      </c>
      <c r="W114" s="25">
        <v>9</v>
      </c>
      <c r="X114" s="25">
        <v>0</v>
      </c>
      <c r="Y114" s="10">
        <f t="shared" si="33"/>
        <v>247.4</v>
      </c>
      <c r="Z114" s="10">
        <f t="shared" si="34"/>
        <v>154.30000000000001</v>
      </c>
      <c r="AA114" s="25">
        <v>60.6</v>
      </c>
      <c r="AB114" s="25">
        <f t="shared" si="35"/>
        <v>1.1000000000000001</v>
      </c>
      <c r="AC114" s="25">
        <f t="shared" si="36"/>
        <v>63.9</v>
      </c>
      <c r="AD114" s="25">
        <f t="shared" si="37"/>
        <v>5.5</v>
      </c>
      <c r="AE114" s="25">
        <v>0</v>
      </c>
      <c r="AF114" s="10">
        <f t="shared" si="38"/>
        <v>532.79999999999995</v>
      </c>
      <c r="AG114" s="11">
        <f t="shared" si="39"/>
        <v>0</v>
      </c>
      <c r="AH114" s="17">
        <f t="shared" si="40"/>
        <v>2991672</v>
      </c>
      <c r="AI114" s="11">
        <f t="shared" si="41"/>
        <v>70342</v>
      </c>
      <c r="AJ114" s="78"/>
      <c r="AK114" s="69">
        <v>310</v>
      </c>
      <c r="AL114" s="70">
        <f t="shared" si="42"/>
        <v>0</v>
      </c>
      <c r="AM114" s="1" t="b">
        <f t="shared" si="43"/>
        <v>1</v>
      </c>
      <c r="AN114" s="71">
        <f t="shared" si="44"/>
        <v>1423.1469999999999</v>
      </c>
      <c r="AO114" s="72">
        <f t="shared" si="45"/>
        <v>0.623614</v>
      </c>
      <c r="AP114" s="73">
        <f t="shared" si="46"/>
        <v>154.30000000000001</v>
      </c>
      <c r="AQ114" s="1" t="b">
        <f t="shared" si="47"/>
        <v>0</v>
      </c>
      <c r="AR114" s="1">
        <f t="shared" si="48"/>
        <v>0</v>
      </c>
      <c r="AS114" s="72">
        <f t="shared" si="49"/>
        <v>0</v>
      </c>
      <c r="AT114" s="73">
        <f t="shared" si="50"/>
        <v>0</v>
      </c>
      <c r="AU114" s="74">
        <f t="shared" si="51"/>
        <v>0</v>
      </c>
      <c r="AV114" s="75">
        <f t="shared" si="52"/>
        <v>154.30000000000001</v>
      </c>
      <c r="AW114" s="78"/>
      <c r="AX114" s="33">
        <v>310</v>
      </c>
      <c r="AY114" s="34" t="s">
        <v>313</v>
      </c>
      <c r="AZ114" s="34" t="s">
        <v>316</v>
      </c>
      <c r="BA114" s="43" t="s">
        <v>447</v>
      </c>
      <c r="BB114" s="44">
        <v>1</v>
      </c>
      <c r="BC114" s="43" t="str">
        <f t="shared" si="56"/>
        <v>YES</v>
      </c>
      <c r="BD114" s="45">
        <f t="shared" si="53"/>
        <v>-4.0999999999999996</v>
      </c>
      <c r="BE114" s="43" t="str">
        <f t="shared" si="54"/>
        <v>YES</v>
      </c>
      <c r="BF114" s="43" t="str">
        <f t="shared" si="55"/>
        <v>NO</v>
      </c>
    </row>
    <row r="115" spans="1:58" x14ac:dyDescent="0.35">
      <c r="A115" s="9">
        <v>311</v>
      </c>
      <c r="B115" s="1" t="s">
        <v>313</v>
      </c>
      <c r="C115" s="1" t="s">
        <v>317</v>
      </c>
      <c r="D115" s="26">
        <v>284.89999999999998</v>
      </c>
      <c r="E115" s="32">
        <v>269.89999999999998</v>
      </c>
      <c r="F115" s="10">
        <v>277.39999999999998</v>
      </c>
      <c r="G115" s="10">
        <v>9</v>
      </c>
      <c r="H115" s="10">
        <v>0</v>
      </c>
      <c r="I115" s="10">
        <f t="shared" si="29"/>
        <v>286.39999999999998</v>
      </c>
      <c r="J115" s="10">
        <v>149</v>
      </c>
      <c r="K115" s="11">
        <v>165790</v>
      </c>
      <c r="L115" s="10">
        <v>30.8</v>
      </c>
      <c r="M115" s="10">
        <v>0</v>
      </c>
      <c r="N115" s="10">
        <v>51.4</v>
      </c>
      <c r="O115" s="10">
        <v>4.5999999999999996</v>
      </c>
      <c r="P115" s="10">
        <v>0</v>
      </c>
      <c r="Q115" s="10">
        <f t="shared" si="30"/>
        <v>522.20000000000005</v>
      </c>
      <c r="R115" s="11">
        <v>5600</v>
      </c>
      <c r="S115" s="17">
        <f t="shared" si="31"/>
        <v>2813992</v>
      </c>
      <c r="T115" s="10">
        <v>254.8</v>
      </c>
      <c r="U115" s="25"/>
      <c r="V115" s="46">
        <f t="shared" si="32"/>
        <v>254.8</v>
      </c>
      <c r="W115" s="25">
        <v>9</v>
      </c>
      <c r="X115" s="25">
        <v>0</v>
      </c>
      <c r="Y115" s="10">
        <f t="shared" si="33"/>
        <v>263.8</v>
      </c>
      <c r="Z115" s="10">
        <f t="shared" si="34"/>
        <v>153</v>
      </c>
      <c r="AA115" s="25">
        <v>30.8</v>
      </c>
      <c r="AB115" s="25">
        <f t="shared" si="35"/>
        <v>0</v>
      </c>
      <c r="AC115" s="25">
        <f t="shared" si="36"/>
        <v>51.4</v>
      </c>
      <c r="AD115" s="25">
        <f t="shared" si="37"/>
        <v>4.5999999999999996</v>
      </c>
      <c r="AE115" s="25">
        <v>0</v>
      </c>
      <c r="AF115" s="10">
        <f t="shared" si="38"/>
        <v>503.6</v>
      </c>
      <c r="AG115" s="11">
        <f t="shared" si="39"/>
        <v>5600</v>
      </c>
      <c r="AH115" s="17">
        <f t="shared" si="40"/>
        <v>2833314</v>
      </c>
      <c r="AI115" s="11">
        <f t="shared" si="41"/>
        <v>19322</v>
      </c>
      <c r="AJ115" s="78"/>
      <c r="AK115" s="69">
        <v>311</v>
      </c>
      <c r="AL115" s="70">
        <f t="shared" si="42"/>
        <v>0</v>
      </c>
      <c r="AM115" s="1" t="b">
        <f t="shared" si="43"/>
        <v>1</v>
      </c>
      <c r="AN115" s="71">
        <f t="shared" si="44"/>
        <v>1581.489</v>
      </c>
      <c r="AO115" s="72">
        <f t="shared" si="45"/>
        <v>0.58014200000000005</v>
      </c>
      <c r="AP115" s="73">
        <f t="shared" si="46"/>
        <v>153</v>
      </c>
      <c r="AQ115" s="1" t="b">
        <f t="shared" si="47"/>
        <v>0</v>
      </c>
      <c r="AR115" s="1">
        <f t="shared" si="48"/>
        <v>0</v>
      </c>
      <c r="AS115" s="72">
        <f t="shared" si="49"/>
        <v>0</v>
      </c>
      <c r="AT115" s="73">
        <f t="shared" si="50"/>
        <v>0</v>
      </c>
      <c r="AU115" s="74">
        <f t="shared" si="51"/>
        <v>0</v>
      </c>
      <c r="AV115" s="75">
        <f t="shared" si="52"/>
        <v>153</v>
      </c>
      <c r="AW115" s="78"/>
      <c r="AX115" s="33">
        <v>311</v>
      </c>
      <c r="AY115" s="34" t="s">
        <v>313</v>
      </c>
      <c r="AZ115" s="34" t="s">
        <v>317</v>
      </c>
      <c r="BA115" s="43" t="s">
        <v>447</v>
      </c>
      <c r="BB115" s="44">
        <v>1</v>
      </c>
      <c r="BC115" s="43" t="str">
        <f t="shared" si="56"/>
        <v>YES</v>
      </c>
      <c r="BD115" s="45">
        <f t="shared" si="53"/>
        <v>-15.1</v>
      </c>
      <c r="BE115" s="43" t="str">
        <f t="shared" si="54"/>
        <v>YES</v>
      </c>
      <c r="BF115" s="43" t="str">
        <f t="shared" si="55"/>
        <v>NO</v>
      </c>
    </row>
    <row r="116" spans="1:58" x14ac:dyDescent="0.35">
      <c r="A116" s="9">
        <v>312</v>
      </c>
      <c r="B116" s="1" t="s">
        <v>313</v>
      </c>
      <c r="C116" s="1" t="s">
        <v>318</v>
      </c>
      <c r="D116" s="26">
        <v>724.7</v>
      </c>
      <c r="E116" s="32">
        <v>724.5</v>
      </c>
      <c r="F116" s="10">
        <v>724.6</v>
      </c>
      <c r="G116" s="10">
        <v>17</v>
      </c>
      <c r="H116" s="10">
        <v>0</v>
      </c>
      <c r="I116" s="10">
        <f t="shared" si="29"/>
        <v>741.6</v>
      </c>
      <c r="J116" s="10">
        <v>248.5</v>
      </c>
      <c r="K116" s="11">
        <v>459667</v>
      </c>
      <c r="L116" s="10">
        <v>85.5</v>
      </c>
      <c r="M116" s="10">
        <v>1.7</v>
      </c>
      <c r="N116" s="10">
        <v>133.69999999999999</v>
      </c>
      <c r="O116" s="10">
        <v>28.9</v>
      </c>
      <c r="P116" s="10">
        <v>0</v>
      </c>
      <c r="Q116" s="10">
        <f t="shared" si="30"/>
        <v>1239.9000000000001</v>
      </c>
      <c r="R116" s="11">
        <v>28000</v>
      </c>
      <c r="S116" s="17">
        <f t="shared" si="31"/>
        <v>6696182</v>
      </c>
      <c r="T116" s="10">
        <v>703.2</v>
      </c>
      <c r="U116" s="25"/>
      <c r="V116" s="46">
        <f t="shared" si="32"/>
        <v>703.2</v>
      </c>
      <c r="W116" s="25">
        <v>17</v>
      </c>
      <c r="X116" s="25">
        <v>0</v>
      </c>
      <c r="Y116" s="10">
        <f t="shared" si="33"/>
        <v>720.2</v>
      </c>
      <c r="Z116" s="10">
        <f t="shared" si="34"/>
        <v>245.9</v>
      </c>
      <c r="AA116" s="25">
        <v>85.5</v>
      </c>
      <c r="AB116" s="25">
        <f t="shared" si="35"/>
        <v>1.7</v>
      </c>
      <c r="AC116" s="25">
        <f t="shared" si="36"/>
        <v>133.69999999999999</v>
      </c>
      <c r="AD116" s="25">
        <f t="shared" si="37"/>
        <v>28.9</v>
      </c>
      <c r="AE116" s="25">
        <v>0</v>
      </c>
      <c r="AF116" s="10">
        <f t="shared" si="38"/>
        <v>1215.9000000000001</v>
      </c>
      <c r="AG116" s="11">
        <f t="shared" si="39"/>
        <v>28000</v>
      </c>
      <c r="AH116" s="17">
        <f t="shared" si="40"/>
        <v>6855279</v>
      </c>
      <c r="AI116" s="11">
        <f t="shared" si="41"/>
        <v>159097</v>
      </c>
      <c r="AJ116" s="78"/>
      <c r="AK116" s="69">
        <v>312</v>
      </c>
      <c r="AL116" s="70">
        <f t="shared" si="42"/>
        <v>0</v>
      </c>
      <c r="AM116" s="1" t="b">
        <f t="shared" si="43"/>
        <v>0</v>
      </c>
      <c r="AN116" s="71">
        <f t="shared" si="44"/>
        <v>0</v>
      </c>
      <c r="AO116" s="72">
        <f t="shared" si="45"/>
        <v>0</v>
      </c>
      <c r="AP116" s="73">
        <f t="shared" si="46"/>
        <v>0</v>
      </c>
      <c r="AQ116" s="1" t="b">
        <f t="shared" si="47"/>
        <v>1</v>
      </c>
      <c r="AR116" s="1">
        <f t="shared" si="48"/>
        <v>519.99749999999995</v>
      </c>
      <c r="AS116" s="72">
        <f t="shared" si="49"/>
        <v>0.34142400000000001</v>
      </c>
      <c r="AT116" s="73">
        <f t="shared" si="50"/>
        <v>245.9</v>
      </c>
      <c r="AU116" s="74">
        <f t="shared" si="51"/>
        <v>0</v>
      </c>
      <c r="AV116" s="75">
        <f t="shared" si="52"/>
        <v>245.9</v>
      </c>
      <c r="AW116" s="78"/>
      <c r="AX116" s="33">
        <v>312</v>
      </c>
      <c r="AY116" s="34" t="s">
        <v>313</v>
      </c>
      <c r="AZ116" s="34" t="s">
        <v>318</v>
      </c>
      <c r="BA116" s="43" t="s">
        <v>447</v>
      </c>
      <c r="BB116" s="44">
        <v>1</v>
      </c>
      <c r="BC116" s="43" t="str">
        <f t="shared" si="56"/>
        <v>YES</v>
      </c>
      <c r="BD116" s="45">
        <f t="shared" si="53"/>
        <v>-21.3</v>
      </c>
      <c r="BE116" s="43" t="str">
        <f t="shared" si="54"/>
        <v>YES</v>
      </c>
      <c r="BF116" s="43" t="str">
        <f t="shared" si="55"/>
        <v>NO</v>
      </c>
    </row>
    <row r="117" spans="1:58" x14ac:dyDescent="0.35">
      <c r="A117" s="9">
        <v>313</v>
      </c>
      <c r="B117" s="1" t="s">
        <v>313</v>
      </c>
      <c r="C117" s="1" t="s">
        <v>319</v>
      </c>
      <c r="D117" s="26">
        <v>2226.5</v>
      </c>
      <c r="E117" s="32">
        <v>2198.1</v>
      </c>
      <c r="F117" s="10">
        <v>2212.3000000000002</v>
      </c>
      <c r="G117" s="10">
        <v>45.5</v>
      </c>
      <c r="H117" s="10">
        <v>1</v>
      </c>
      <c r="I117" s="10">
        <f t="shared" si="29"/>
        <v>2258.8000000000002</v>
      </c>
      <c r="J117" s="10">
        <v>79.099999999999994</v>
      </c>
      <c r="K117" s="11">
        <v>871173</v>
      </c>
      <c r="L117" s="10">
        <v>162</v>
      </c>
      <c r="M117" s="10">
        <v>2</v>
      </c>
      <c r="N117" s="10">
        <v>344.9</v>
      </c>
      <c r="O117" s="10">
        <v>44.7</v>
      </c>
      <c r="P117" s="10">
        <v>0</v>
      </c>
      <c r="Q117" s="10">
        <f t="shared" si="30"/>
        <v>2891.5</v>
      </c>
      <c r="R117" s="11">
        <v>888160</v>
      </c>
      <c r="S117" s="17">
        <f t="shared" si="31"/>
        <v>16438647</v>
      </c>
      <c r="T117" s="10">
        <v>2151.6</v>
      </c>
      <c r="U117" s="25"/>
      <c r="V117" s="46">
        <f t="shared" si="32"/>
        <v>2151.6</v>
      </c>
      <c r="W117" s="25">
        <v>45.5</v>
      </c>
      <c r="X117" s="25">
        <v>1</v>
      </c>
      <c r="Y117" s="10">
        <f t="shared" si="33"/>
        <v>2198.1</v>
      </c>
      <c r="Z117" s="10">
        <f t="shared" si="34"/>
        <v>77</v>
      </c>
      <c r="AA117" s="25">
        <v>162</v>
      </c>
      <c r="AB117" s="25">
        <f t="shared" si="35"/>
        <v>2</v>
      </c>
      <c r="AC117" s="25">
        <f t="shared" si="36"/>
        <v>344.9</v>
      </c>
      <c r="AD117" s="25">
        <f t="shared" si="37"/>
        <v>44.7</v>
      </c>
      <c r="AE117" s="25">
        <v>0</v>
      </c>
      <c r="AF117" s="10">
        <f t="shared" si="38"/>
        <v>2828.7</v>
      </c>
      <c r="AG117" s="11">
        <f t="shared" si="39"/>
        <v>888160</v>
      </c>
      <c r="AH117" s="17">
        <f t="shared" si="40"/>
        <v>16771311</v>
      </c>
      <c r="AI117" s="11">
        <f t="shared" si="41"/>
        <v>332664</v>
      </c>
      <c r="AJ117" s="78"/>
      <c r="AK117" s="69">
        <v>313</v>
      </c>
      <c r="AL117" s="70">
        <f t="shared" si="42"/>
        <v>0</v>
      </c>
      <c r="AM117" s="1" t="b">
        <f t="shared" si="43"/>
        <v>0</v>
      </c>
      <c r="AN117" s="71">
        <f t="shared" si="44"/>
        <v>0</v>
      </c>
      <c r="AO117" s="72">
        <f t="shared" si="45"/>
        <v>0</v>
      </c>
      <c r="AP117" s="73">
        <f t="shared" si="46"/>
        <v>0</v>
      </c>
      <c r="AQ117" s="1" t="b">
        <f t="shared" si="47"/>
        <v>0</v>
      </c>
      <c r="AR117" s="1">
        <f t="shared" si="48"/>
        <v>0</v>
      </c>
      <c r="AS117" s="72">
        <f t="shared" si="49"/>
        <v>0</v>
      </c>
      <c r="AT117" s="73">
        <f t="shared" si="50"/>
        <v>0</v>
      </c>
      <c r="AU117" s="74">
        <f t="shared" si="51"/>
        <v>77</v>
      </c>
      <c r="AV117" s="75">
        <f t="shared" si="52"/>
        <v>77</v>
      </c>
      <c r="AW117" s="78"/>
      <c r="AX117" s="33">
        <v>313</v>
      </c>
      <c r="AY117" s="34" t="s">
        <v>313</v>
      </c>
      <c r="AZ117" s="34" t="s">
        <v>319</v>
      </c>
      <c r="BA117" s="43" t="s">
        <v>447</v>
      </c>
      <c r="BB117" s="44">
        <v>1</v>
      </c>
      <c r="BC117" s="43" t="str">
        <f t="shared" si="56"/>
        <v>YES</v>
      </c>
      <c r="BD117" s="45">
        <f t="shared" si="53"/>
        <v>-46.5</v>
      </c>
      <c r="BE117" s="43" t="str">
        <f t="shared" si="54"/>
        <v>YES</v>
      </c>
      <c r="BF117" s="43" t="str">
        <f t="shared" si="55"/>
        <v>NO</v>
      </c>
    </row>
    <row r="118" spans="1:58" x14ac:dyDescent="0.35">
      <c r="A118" s="9">
        <v>314</v>
      </c>
      <c r="B118" s="1" t="s">
        <v>390</v>
      </c>
      <c r="C118" s="1" t="s">
        <v>391</v>
      </c>
      <c r="D118" s="26">
        <v>114.5</v>
      </c>
      <c r="E118" s="32">
        <v>96.9</v>
      </c>
      <c r="F118" s="10">
        <v>105.7</v>
      </c>
      <c r="G118" s="10">
        <v>4.5</v>
      </c>
      <c r="H118" s="10">
        <v>0</v>
      </c>
      <c r="I118" s="10">
        <f t="shared" si="29"/>
        <v>110.2</v>
      </c>
      <c r="J118" s="10">
        <v>108.8</v>
      </c>
      <c r="K118" s="11">
        <v>70706</v>
      </c>
      <c r="L118" s="10">
        <v>13.1</v>
      </c>
      <c r="M118" s="10">
        <v>0</v>
      </c>
      <c r="N118" s="10">
        <v>13.1</v>
      </c>
      <c r="O118" s="10">
        <v>0</v>
      </c>
      <c r="P118" s="10">
        <v>0</v>
      </c>
      <c r="Q118" s="10">
        <f t="shared" si="30"/>
        <v>245.2</v>
      </c>
      <c r="R118" s="11">
        <v>36400</v>
      </c>
      <c r="S118" s="17">
        <f t="shared" si="31"/>
        <v>1355086</v>
      </c>
      <c r="T118" s="10">
        <v>104.5</v>
      </c>
      <c r="U118" s="25"/>
      <c r="V118" s="46">
        <f t="shared" si="32"/>
        <v>104.5</v>
      </c>
      <c r="W118" s="25">
        <v>4.5</v>
      </c>
      <c r="X118" s="25">
        <v>0</v>
      </c>
      <c r="Y118" s="10">
        <f t="shared" si="33"/>
        <v>109</v>
      </c>
      <c r="Z118" s="10">
        <f t="shared" si="34"/>
        <v>108</v>
      </c>
      <c r="AA118" s="25">
        <v>13.1</v>
      </c>
      <c r="AB118" s="25">
        <f t="shared" si="35"/>
        <v>0</v>
      </c>
      <c r="AC118" s="25">
        <f t="shared" si="36"/>
        <v>13.1</v>
      </c>
      <c r="AD118" s="25">
        <f t="shared" si="37"/>
        <v>0</v>
      </c>
      <c r="AE118" s="25">
        <v>0</v>
      </c>
      <c r="AF118" s="10">
        <f t="shared" si="38"/>
        <v>243.2</v>
      </c>
      <c r="AG118" s="11">
        <f t="shared" si="39"/>
        <v>36400</v>
      </c>
      <c r="AH118" s="17">
        <f t="shared" si="40"/>
        <v>1401968</v>
      </c>
      <c r="AI118" s="11">
        <f t="shared" si="41"/>
        <v>46882</v>
      </c>
      <c r="AJ118" s="78"/>
      <c r="AK118" s="69">
        <v>314</v>
      </c>
      <c r="AL118" s="70">
        <f t="shared" si="42"/>
        <v>0</v>
      </c>
      <c r="AM118" s="1" t="b">
        <f t="shared" si="43"/>
        <v>1</v>
      </c>
      <c r="AN118" s="71">
        <f t="shared" si="44"/>
        <v>86.894999999999996</v>
      </c>
      <c r="AO118" s="72">
        <f t="shared" si="45"/>
        <v>0.99047499999999999</v>
      </c>
      <c r="AP118" s="73">
        <f t="shared" si="46"/>
        <v>108</v>
      </c>
      <c r="AQ118" s="1" t="b">
        <f t="shared" si="47"/>
        <v>0</v>
      </c>
      <c r="AR118" s="1">
        <f t="shared" si="48"/>
        <v>0</v>
      </c>
      <c r="AS118" s="72">
        <f t="shared" si="49"/>
        <v>0</v>
      </c>
      <c r="AT118" s="73">
        <f t="shared" si="50"/>
        <v>0</v>
      </c>
      <c r="AU118" s="74">
        <f t="shared" si="51"/>
        <v>0</v>
      </c>
      <c r="AV118" s="75">
        <f t="shared" si="52"/>
        <v>108</v>
      </c>
      <c r="AW118" s="78"/>
      <c r="AX118" s="33">
        <v>314</v>
      </c>
      <c r="AY118" s="34" t="s">
        <v>390</v>
      </c>
      <c r="AZ118" s="34" t="s">
        <v>391</v>
      </c>
      <c r="BA118" s="43" t="s">
        <v>447</v>
      </c>
      <c r="BB118" s="44">
        <v>1</v>
      </c>
      <c r="BC118" s="43" t="str">
        <f t="shared" si="56"/>
        <v>YES</v>
      </c>
      <c r="BD118" s="45">
        <f t="shared" si="53"/>
        <v>7.6</v>
      </c>
      <c r="BE118" s="43" t="str">
        <f t="shared" si="54"/>
        <v>NO</v>
      </c>
      <c r="BF118" s="43" t="str">
        <f t="shared" si="55"/>
        <v>NO</v>
      </c>
    </row>
    <row r="119" spans="1:58" x14ac:dyDescent="0.35">
      <c r="A119" s="9">
        <v>315</v>
      </c>
      <c r="B119" s="1" t="s">
        <v>390</v>
      </c>
      <c r="C119" s="1" t="s">
        <v>392</v>
      </c>
      <c r="D119" s="26">
        <v>926.5</v>
      </c>
      <c r="E119" s="32">
        <v>908.1</v>
      </c>
      <c r="F119" s="10">
        <v>922</v>
      </c>
      <c r="G119" s="10">
        <v>12</v>
      </c>
      <c r="H119" s="10">
        <v>0</v>
      </c>
      <c r="I119" s="10">
        <f t="shared" si="29"/>
        <v>934</v>
      </c>
      <c r="J119" s="10">
        <v>251</v>
      </c>
      <c r="K119" s="11">
        <v>262824</v>
      </c>
      <c r="L119" s="10">
        <v>48.9</v>
      </c>
      <c r="M119" s="10">
        <v>14.8</v>
      </c>
      <c r="N119" s="10">
        <v>132.6</v>
      </c>
      <c r="O119" s="10">
        <v>23.7</v>
      </c>
      <c r="P119" s="10">
        <v>0</v>
      </c>
      <c r="Q119" s="10">
        <f t="shared" si="30"/>
        <v>1405</v>
      </c>
      <c r="R119" s="11">
        <v>0</v>
      </c>
      <c r="S119" s="17">
        <f t="shared" si="31"/>
        <v>7556090</v>
      </c>
      <c r="T119" s="10">
        <v>922</v>
      </c>
      <c r="U119" s="25"/>
      <c r="V119" s="46">
        <f t="shared" si="32"/>
        <v>922</v>
      </c>
      <c r="W119" s="25">
        <v>12</v>
      </c>
      <c r="X119" s="25">
        <v>0</v>
      </c>
      <c r="Y119" s="10">
        <f t="shared" si="33"/>
        <v>934</v>
      </c>
      <c r="Z119" s="10">
        <f t="shared" si="34"/>
        <v>251</v>
      </c>
      <c r="AA119" s="25">
        <v>48.9</v>
      </c>
      <c r="AB119" s="25">
        <f t="shared" si="35"/>
        <v>14.8</v>
      </c>
      <c r="AC119" s="25">
        <f t="shared" si="36"/>
        <v>132.6</v>
      </c>
      <c r="AD119" s="25">
        <f t="shared" si="37"/>
        <v>23.7</v>
      </c>
      <c r="AE119" s="25">
        <v>0</v>
      </c>
      <c r="AF119" s="10">
        <f t="shared" si="38"/>
        <v>1405</v>
      </c>
      <c r="AG119" s="11">
        <f t="shared" si="39"/>
        <v>0</v>
      </c>
      <c r="AH119" s="17">
        <f t="shared" si="40"/>
        <v>7889075</v>
      </c>
      <c r="AI119" s="11">
        <f t="shared" si="41"/>
        <v>332985</v>
      </c>
      <c r="AJ119" s="78"/>
      <c r="AK119" s="69">
        <v>315</v>
      </c>
      <c r="AL119" s="70">
        <f t="shared" si="42"/>
        <v>0</v>
      </c>
      <c r="AM119" s="1" t="b">
        <f t="shared" si="43"/>
        <v>0</v>
      </c>
      <c r="AN119" s="71">
        <f t="shared" si="44"/>
        <v>0</v>
      </c>
      <c r="AO119" s="72">
        <f t="shared" si="45"/>
        <v>0</v>
      </c>
      <c r="AP119" s="73">
        <f t="shared" si="46"/>
        <v>0</v>
      </c>
      <c r="AQ119" s="1" t="b">
        <f t="shared" si="47"/>
        <v>1</v>
      </c>
      <c r="AR119" s="1">
        <f t="shared" si="48"/>
        <v>784.57500000000005</v>
      </c>
      <c r="AS119" s="72">
        <f t="shared" si="49"/>
        <v>0.26878600000000002</v>
      </c>
      <c r="AT119" s="73">
        <f t="shared" si="50"/>
        <v>251</v>
      </c>
      <c r="AU119" s="74">
        <f t="shared" si="51"/>
        <v>0</v>
      </c>
      <c r="AV119" s="75">
        <f t="shared" si="52"/>
        <v>251</v>
      </c>
      <c r="AW119" s="78"/>
      <c r="AX119" s="33">
        <v>315</v>
      </c>
      <c r="AY119" s="34" t="s">
        <v>390</v>
      </c>
      <c r="AZ119" s="34" t="s">
        <v>392</v>
      </c>
      <c r="BA119" s="43" t="s">
        <v>447</v>
      </c>
      <c r="BB119" s="44">
        <v>0</v>
      </c>
      <c r="BC119" s="43" t="str">
        <f t="shared" si="56"/>
        <v>NO</v>
      </c>
      <c r="BD119" s="45">
        <f t="shared" si="53"/>
        <v>13.9</v>
      </c>
      <c r="BE119" s="43" t="str">
        <f t="shared" si="54"/>
        <v>NO</v>
      </c>
      <c r="BF119" s="43" t="str">
        <f t="shared" si="55"/>
        <v>NO</v>
      </c>
    </row>
    <row r="120" spans="1:58" x14ac:dyDescent="0.35">
      <c r="A120" s="9">
        <v>316</v>
      </c>
      <c r="B120" s="1" t="s">
        <v>390</v>
      </c>
      <c r="C120" s="1" t="s">
        <v>393</v>
      </c>
      <c r="D120" s="26">
        <v>150.5</v>
      </c>
      <c r="E120" s="32">
        <v>143.5</v>
      </c>
      <c r="F120" s="10">
        <v>147</v>
      </c>
      <c r="G120" s="10">
        <v>1.5</v>
      </c>
      <c r="H120" s="10">
        <v>0</v>
      </c>
      <c r="I120" s="10">
        <f t="shared" si="29"/>
        <v>148.5</v>
      </c>
      <c r="J120" s="10">
        <v>131.5</v>
      </c>
      <c r="K120" s="11">
        <v>80571</v>
      </c>
      <c r="L120" s="10">
        <v>15</v>
      </c>
      <c r="M120" s="10">
        <v>3.9</v>
      </c>
      <c r="N120" s="10">
        <v>47.1</v>
      </c>
      <c r="O120" s="10">
        <v>1.4</v>
      </c>
      <c r="P120" s="10">
        <v>0</v>
      </c>
      <c r="Q120" s="10">
        <f t="shared" si="30"/>
        <v>347.4</v>
      </c>
      <c r="R120" s="11">
        <v>0</v>
      </c>
      <c r="S120" s="17">
        <f t="shared" si="31"/>
        <v>1868317</v>
      </c>
      <c r="T120" s="10">
        <v>145.5</v>
      </c>
      <c r="U120" s="25"/>
      <c r="V120" s="46">
        <f t="shared" si="32"/>
        <v>145.5</v>
      </c>
      <c r="W120" s="25">
        <v>1.5</v>
      </c>
      <c r="X120" s="25">
        <v>0</v>
      </c>
      <c r="Y120" s="10">
        <f t="shared" si="33"/>
        <v>147</v>
      </c>
      <c r="Z120" s="10">
        <f t="shared" si="34"/>
        <v>130.80000000000001</v>
      </c>
      <c r="AA120" s="25">
        <v>15</v>
      </c>
      <c r="AB120" s="25">
        <f t="shared" si="35"/>
        <v>3.9</v>
      </c>
      <c r="AC120" s="25">
        <f t="shared" si="36"/>
        <v>47.1</v>
      </c>
      <c r="AD120" s="25">
        <f t="shared" si="37"/>
        <v>1.4</v>
      </c>
      <c r="AE120" s="25">
        <v>0</v>
      </c>
      <c r="AF120" s="10">
        <f t="shared" si="38"/>
        <v>345.2</v>
      </c>
      <c r="AG120" s="11">
        <f t="shared" si="39"/>
        <v>0</v>
      </c>
      <c r="AH120" s="17">
        <f t="shared" si="40"/>
        <v>1938298</v>
      </c>
      <c r="AI120" s="11">
        <f t="shared" si="41"/>
        <v>69981</v>
      </c>
      <c r="AJ120" s="78"/>
      <c r="AK120" s="69">
        <v>316</v>
      </c>
      <c r="AL120" s="70">
        <f t="shared" si="42"/>
        <v>0</v>
      </c>
      <c r="AM120" s="1" t="b">
        <f t="shared" si="43"/>
        <v>1</v>
      </c>
      <c r="AN120" s="71">
        <f t="shared" si="44"/>
        <v>453.78500000000003</v>
      </c>
      <c r="AO120" s="72">
        <f t="shared" si="45"/>
        <v>0.88974699999999995</v>
      </c>
      <c r="AP120" s="73">
        <f t="shared" si="46"/>
        <v>130.80000000000001</v>
      </c>
      <c r="AQ120" s="1" t="b">
        <f t="shared" si="47"/>
        <v>0</v>
      </c>
      <c r="AR120" s="1">
        <f t="shared" si="48"/>
        <v>0</v>
      </c>
      <c r="AS120" s="72">
        <f t="shared" si="49"/>
        <v>0</v>
      </c>
      <c r="AT120" s="73">
        <f t="shared" si="50"/>
        <v>0</v>
      </c>
      <c r="AU120" s="74">
        <f t="shared" si="51"/>
        <v>0</v>
      </c>
      <c r="AV120" s="75">
        <f t="shared" si="52"/>
        <v>130.80000000000001</v>
      </c>
      <c r="AW120" s="78"/>
      <c r="AX120" s="33">
        <v>316</v>
      </c>
      <c r="AY120" s="34" t="s">
        <v>390</v>
      </c>
      <c r="AZ120" s="34" t="s">
        <v>393</v>
      </c>
      <c r="BA120" s="43" t="s">
        <v>447</v>
      </c>
      <c r="BB120" s="44">
        <v>0</v>
      </c>
      <c r="BC120" s="43" t="str">
        <f t="shared" si="56"/>
        <v>NO</v>
      </c>
      <c r="BD120" s="45">
        <f t="shared" si="53"/>
        <v>2</v>
      </c>
      <c r="BE120" s="43" t="str">
        <f t="shared" si="54"/>
        <v>NO</v>
      </c>
      <c r="BF120" s="43" t="str">
        <f t="shared" si="55"/>
        <v>NO</v>
      </c>
    </row>
    <row r="121" spans="1:58" x14ac:dyDescent="0.35">
      <c r="A121" s="9">
        <v>320</v>
      </c>
      <c r="B121" s="1" t="s">
        <v>303</v>
      </c>
      <c r="C121" s="1" t="s">
        <v>304</v>
      </c>
      <c r="D121" s="26">
        <v>1582</v>
      </c>
      <c r="E121" s="32">
        <v>1589.5</v>
      </c>
      <c r="F121" s="10">
        <v>1589.5</v>
      </c>
      <c r="G121" s="10">
        <v>0</v>
      </c>
      <c r="H121" s="10">
        <v>0</v>
      </c>
      <c r="I121" s="10">
        <f t="shared" si="29"/>
        <v>1589.5</v>
      </c>
      <c r="J121" s="10">
        <v>73.2</v>
      </c>
      <c r="K121" s="11">
        <v>502541</v>
      </c>
      <c r="L121" s="10">
        <v>93.4</v>
      </c>
      <c r="M121" s="10">
        <v>1.3</v>
      </c>
      <c r="N121" s="10">
        <v>200.9</v>
      </c>
      <c r="O121" s="10">
        <v>27.2</v>
      </c>
      <c r="P121" s="10">
        <v>0</v>
      </c>
      <c r="Q121" s="10">
        <f t="shared" si="30"/>
        <v>1985.5</v>
      </c>
      <c r="R121" s="11">
        <v>105835</v>
      </c>
      <c r="S121" s="17">
        <f t="shared" si="31"/>
        <v>10783854</v>
      </c>
      <c r="T121" s="10">
        <v>1579.5</v>
      </c>
      <c r="U121" s="25"/>
      <c r="V121" s="46">
        <f t="shared" si="32"/>
        <v>1579.5</v>
      </c>
      <c r="W121" s="25">
        <v>0</v>
      </c>
      <c r="X121" s="25">
        <v>0</v>
      </c>
      <c r="Y121" s="10">
        <f t="shared" si="33"/>
        <v>1579.5</v>
      </c>
      <c r="Z121" s="10">
        <f t="shared" si="34"/>
        <v>78.2</v>
      </c>
      <c r="AA121" s="25">
        <v>93.4</v>
      </c>
      <c r="AB121" s="25">
        <f t="shared" si="35"/>
        <v>1.3</v>
      </c>
      <c r="AC121" s="25">
        <f t="shared" si="36"/>
        <v>200.9</v>
      </c>
      <c r="AD121" s="25">
        <f t="shared" si="37"/>
        <v>27.2</v>
      </c>
      <c r="AE121" s="25">
        <v>0</v>
      </c>
      <c r="AF121" s="10">
        <f t="shared" si="38"/>
        <v>1980.5</v>
      </c>
      <c r="AG121" s="11">
        <f t="shared" si="39"/>
        <v>105835</v>
      </c>
      <c r="AH121" s="17">
        <f t="shared" si="40"/>
        <v>11226343</v>
      </c>
      <c r="AI121" s="11">
        <f t="shared" si="41"/>
        <v>442489</v>
      </c>
      <c r="AJ121" s="78"/>
      <c r="AK121" s="69">
        <v>320</v>
      </c>
      <c r="AL121" s="70">
        <f t="shared" si="42"/>
        <v>0</v>
      </c>
      <c r="AM121" s="1" t="b">
        <f t="shared" si="43"/>
        <v>0</v>
      </c>
      <c r="AN121" s="71">
        <f t="shared" si="44"/>
        <v>0</v>
      </c>
      <c r="AO121" s="72">
        <f t="shared" si="45"/>
        <v>0</v>
      </c>
      <c r="AP121" s="73">
        <f t="shared" si="46"/>
        <v>0</v>
      </c>
      <c r="AQ121" s="1" t="b">
        <f t="shared" si="47"/>
        <v>1</v>
      </c>
      <c r="AR121" s="1">
        <f t="shared" si="48"/>
        <v>1583.3813</v>
      </c>
      <c r="AS121" s="72">
        <f t="shared" si="49"/>
        <v>4.9478000000000001E-2</v>
      </c>
      <c r="AT121" s="73">
        <f t="shared" si="50"/>
        <v>78.2</v>
      </c>
      <c r="AU121" s="74">
        <f t="shared" si="51"/>
        <v>0</v>
      </c>
      <c r="AV121" s="75">
        <f t="shared" si="52"/>
        <v>78.2</v>
      </c>
      <c r="AW121" s="78"/>
      <c r="AX121" s="33">
        <v>320</v>
      </c>
      <c r="AY121" s="34" t="s">
        <v>303</v>
      </c>
      <c r="AZ121" s="34" t="s">
        <v>304</v>
      </c>
      <c r="BA121" s="43" t="s">
        <v>447</v>
      </c>
      <c r="BB121" s="44">
        <v>1</v>
      </c>
      <c r="BC121" s="43" t="str">
        <f t="shared" si="56"/>
        <v>YES</v>
      </c>
      <c r="BD121" s="45">
        <f t="shared" si="53"/>
        <v>-10</v>
      </c>
      <c r="BE121" s="43" t="str">
        <f t="shared" si="54"/>
        <v>YES</v>
      </c>
      <c r="BF121" s="43" t="str">
        <f t="shared" si="55"/>
        <v>NO</v>
      </c>
    </row>
    <row r="122" spans="1:58" x14ac:dyDescent="0.35">
      <c r="A122" s="9">
        <v>321</v>
      </c>
      <c r="B122" s="1" t="s">
        <v>303</v>
      </c>
      <c r="C122" s="1" t="s">
        <v>305</v>
      </c>
      <c r="D122" s="26">
        <v>1014.5</v>
      </c>
      <c r="E122" s="32">
        <v>1028</v>
      </c>
      <c r="F122" s="10">
        <v>1028</v>
      </c>
      <c r="G122" s="10">
        <v>12</v>
      </c>
      <c r="H122" s="10">
        <v>0</v>
      </c>
      <c r="I122" s="10">
        <f t="shared" si="29"/>
        <v>1040</v>
      </c>
      <c r="J122" s="10">
        <v>242.1</v>
      </c>
      <c r="K122" s="11">
        <v>452708</v>
      </c>
      <c r="L122" s="10">
        <v>84.2</v>
      </c>
      <c r="M122" s="10">
        <v>0.2</v>
      </c>
      <c r="N122" s="10">
        <v>148.30000000000001</v>
      </c>
      <c r="O122" s="10">
        <v>21.1</v>
      </c>
      <c r="P122" s="10">
        <v>0</v>
      </c>
      <c r="Q122" s="10">
        <f t="shared" si="30"/>
        <v>1535.9</v>
      </c>
      <c r="R122" s="11">
        <v>0</v>
      </c>
      <c r="S122" s="17">
        <f t="shared" si="31"/>
        <v>8260070</v>
      </c>
      <c r="T122" s="10">
        <v>1006.9</v>
      </c>
      <c r="U122" s="25"/>
      <c r="V122" s="46">
        <f t="shared" si="32"/>
        <v>1006.9</v>
      </c>
      <c r="W122" s="25">
        <v>12</v>
      </c>
      <c r="X122" s="25">
        <v>0</v>
      </c>
      <c r="Y122" s="10">
        <f t="shared" si="33"/>
        <v>1018.9</v>
      </c>
      <c r="Z122" s="10">
        <f t="shared" si="34"/>
        <v>244.5</v>
      </c>
      <c r="AA122" s="25">
        <v>84.2</v>
      </c>
      <c r="AB122" s="25">
        <f t="shared" si="35"/>
        <v>0.2</v>
      </c>
      <c r="AC122" s="25">
        <f t="shared" si="36"/>
        <v>148.30000000000001</v>
      </c>
      <c r="AD122" s="25">
        <f t="shared" si="37"/>
        <v>21.1</v>
      </c>
      <c r="AE122" s="25">
        <v>0</v>
      </c>
      <c r="AF122" s="10">
        <f t="shared" si="38"/>
        <v>1517.2</v>
      </c>
      <c r="AG122" s="11">
        <f t="shared" si="39"/>
        <v>0</v>
      </c>
      <c r="AH122" s="17">
        <f t="shared" si="40"/>
        <v>8519078</v>
      </c>
      <c r="AI122" s="11">
        <f t="shared" si="41"/>
        <v>259008</v>
      </c>
      <c r="AJ122" s="78"/>
      <c r="AK122" s="69">
        <v>321</v>
      </c>
      <c r="AL122" s="70">
        <f t="shared" si="42"/>
        <v>0</v>
      </c>
      <c r="AM122" s="1" t="b">
        <f t="shared" si="43"/>
        <v>0</v>
      </c>
      <c r="AN122" s="71">
        <f t="shared" si="44"/>
        <v>0</v>
      </c>
      <c r="AO122" s="72">
        <f t="shared" si="45"/>
        <v>0</v>
      </c>
      <c r="AP122" s="73">
        <f t="shared" si="46"/>
        <v>0</v>
      </c>
      <c r="AQ122" s="1" t="b">
        <f t="shared" si="47"/>
        <v>1</v>
      </c>
      <c r="AR122" s="1">
        <f t="shared" si="48"/>
        <v>889.63879999999995</v>
      </c>
      <c r="AS122" s="72">
        <f t="shared" si="49"/>
        <v>0.23994099999999999</v>
      </c>
      <c r="AT122" s="73">
        <f t="shared" si="50"/>
        <v>244.5</v>
      </c>
      <c r="AU122" s="74">
        <f t="shared" si="51"/>
        <v>0</v>
      </c>
      <c r="AV122" s="75">
        <f t="shared" si="52"/>
        <v>244.5</v>
      </c>
      <c r="AW122" s="78"/>
      <c r="AX122" s="33">
        <v>321</v>
      </c>
      <c r="AY122" s="34" t="s">
        <v>303</v>
      </c>
      <c r="AZ122" s="34" t="s">
        <v>305</v>
      </c>
      <c r="BA122" s="43" t="s">
        <v>447</v>
      </c>
      <c r="BB122" s="44">
        <v>1</v>
      </c>
      <c r="BC122" s="43" t="str">
        <f t="shared" si="56"/>
        <v>YES</v>
      </c>
      <c r="BD122" s="45">
        <f t="shared" si="53"/>
        <v>-21.1</v>
      </c>
      <c r="BE122" s="43" t="str">
        <f t="shared" si="54"/>
        <v>YES</v>
      </c>
      <c r="BF122" s="43" t="str">
        <f t="shared" si="55"/>
        <v>NO</v>
      </c>
    </row>
    <row r="123" spans="1:58" x14ac:dyDescent="0.35">
      <c r="A123" s="9">
        <v>322</v>
      </c>
      <c r="B123" s="1" t="s">
        <v>303</v>
      </c>
      <c r="C123" s="1" t="s">
        <v>306</v>
      </c>
      <c r="D123" s="26">
        <v>299.3</v>
      </c>
      <c r="E123" s="32">
        <v>311</v>
      </c>
      <c r="F123" s="10">
        <v>311</v>
      </c>
      <c r="G123" s="10">
        <v>9</v>
      </c>
      <c r="H123" s="10">
        <v>0</v>
      </c>
      <c r="I123" s="10">
        <f t="shared" si="29"/>
        <v>320</v>
      </c>
      <c r="J123" s="10">
        <v>154.5</v>
      </c>
      <c r="K123" s="11">
        <v>224759</v>
      </c>
      <c r="L123" s="10">
        <v>41.8</v>
      </c>
      <c r="M123" s="10">
        <v>0</v>
      </c>
      <c r="N123" s="10">
        <v>54.6</v>
      </c>
      <c r="O123" s="10">
        <v>7.3</v>
      </c>
      <c r="P123" s="10">
        <v>0</v>
      </c>
      <c r="Q123" s="10">
        <f t="shared" si="30"/>
        <v>578.20000000000005</v>
      </c>
      <c r="R123" s="11">
        <v>0</v>
      </c>
      <c r="S123" s="17">
        <f t="shared" si="31"/>
        <v>3109560</v>
      </c>
      <c r="T123" s="10">
        <v>295</v>
      </c>
      <c r="U123" s="25"/>
      <c r="V123" s="46">
        <f t="shared" si="32"/>
        <v>295</v>
      </c>
      <c r="W123" s="25">
        <v>9</v>
      </c>
      <c r="X123" s="25">
        <v>0</v>
      </c>
      <c r="Y123" s="10">
        <f t="shared" si="33"/>
        <v>304</v>
      </c>
      <c r="Z123" s="10">
        <f t="shared" si="34"/>
        <v>146.80000000000001</v>
      </c>
      <c r="AA123" s="25">
        <v>41.8</v>
      </c>
      <c r="AB123" s="25">
        <f t="shared" si="35"/>
        <v>0</v>
      </c>
      <c r="AC123" s="25">
        <f t="shared" si="36"/>
        <v>54.6</v>
      </c>
      <c r="AD123" s="25">
        <f t="shared" si="37"/>
        <v>7.3</v>
      </c>
      <c r="AE123" s="25">
        <v>0</v>
      </c>
      <c r="AF123" s="10">
        <f t="shared" si="38"/>
        <v>554.5</v>
      </c>
      <c r="AG123" s="11">
        <f t="shared" si="39"/>
        <v>0</v>
      </c>
      <c r="AH123" s="17">
        <f t="shared" si="40"/>
        <v>3113518</v>
      </c>
      <c r="AI123" s="11">
        <f t="shared" si="41"/>
        <v>3958</v>
      </c>
      <c r="AJ123" s="78"/>
      <c r="AK123" s="69">
        <v>322</v>
      </c>
      <c r="AL123" s="70">
        <f t="shared" si="42"/>
        <v>0</v>
      </c>
      <c r="AM123" s="1" t="b">
        <f t="shared" si="43"/>
        <v>0</v>
      </c>
      <c r="AN123" s="71">
        <f t="shared" si="44"/>
        <v>0</v>
      </c>
      <c r="AO123" s="72">
        <f t="shared" si="45"/>
        <v>0</v>
      </c>
      <c r="AP123" s="73">
        <f t="shared" si="46"/>
        <v>0</v>
      </c>
      <c r="AQ123" s="1" t="b">
        <f t="shared" si="47"/>
        <v>1</v>
      </c>
      <c r="AR123" s="1">
        <f t="shared" si="48"/>
        <v>4.95</v>
      </c>
      <c r="AS123" s="72">
        <f t="shared" si="49"/>
        <v>0.48282700000000001</v>
      </c>
      <c r="AT123" s="73">
        <f t="shared" si="50"/>
        <v>146.80000000000001</v>
      </c>
      <c r="AU123" s="74">
        <f t="shared" si="51"/>
        <v>0</v>
      </c>
      <c r="AV123" s="75">
        <f t="shared" si="52"/>
        <v>146.80000000000001</v>
      </c>
      <c r="AW123" s="78"/>
      <c r="AX123" s="33">
        <v>322</v>
      </c>
      <c r="AY123" s="34" t="s">
        <v>303</v>
      </c>
      <c r="AZ123" s="34" t="s">
        <v>306</v>
      </c>
      <c r="BA123" s="43" t="s">
        <v>447</v>
      </c>
      <c r="BB123" s="44">
        <v>1</v>
      </c>
      <c r="BC123" s="43" t="str">
        <f t="shared" si="56"/>
        <v>YES</v>
      </c>
      <c r="BD123" s="45">
        <f t="shared" si="53"/>
        <v>-16</v>
      </c>
      <c r="BE123" s="43" t="str">
        <f t="shared" si="54"/>
        <v>YES</v>
      </c>
      <c r="BF123" s="43" t="str">
        <f t="shared" si="55"/>
        <v>NO</v>
      </c>
    </row>
    <row r="124" spans="1:58" x14ac:dyDescent="0.35">
      <c r="A124" s="9">
        <v>323</v>
      </c>
      <c r="B124" s="1" t="s">
        <v>303</v>
      </c>
      <c r="C124" s="1" t="s">
        <v>307</v>
      </c>
      <c r="D124" s="26">
        <v>1296.5</v>
      </c>
      <c r="E124" s="32">
        <v>1283</v>
      </c>
      <c r="F124" s="10">
        <v>1292.2</v>
      </c>
      <c r="G124" s="10">
        <v>9</v>
      </c>
      <c r="H124" s="10">
        <v>0</v>
      </c>
      <c r="I124" s="10">
        <f t="shared" si="29"/>
        <v>1301.2</v>
      </c>
      <c r="J124" s="10">
        <v>187.4</v>
      </c>
      <c r="K124" s="11">
        <v>874465</v>
      </c>
      <c r="L124" s="10">
        <v>162.6</v>
      </c>
      <c r="M124" s="10">
        <v>2.2000000000000002</v>
      </c>
      <c r="N124" s="10">
        <v>117.1</v>
      </c>
      <c r="O124" s="10">
        <v>30.9</v>
      </c>
      <c r="P124" s="10">
        <v>0</v>
      </c>
      <c r="Q124" s="10">
        <f t="shared" si="30"/>
        <v>1801.4</v>
      </c>
      <c r="R124" s="11">
        <v>22400</v>
      </c>
      <c r="S124" s="17">
        <f t="shared" si="31"/>
        <v>9710329</v>
      </c>
      <c r="T124" s="10">
        <v>1292.2</v>
      </c>
      <c r="U124" s="25"/>
      <c r="V124" s="46">
        <f t="shared" si="32"/>
        <v>1292.2</v>
      </c>
      <c r="W124" s="25">
        <v>9</v>
      </c>
      <c r="X124" s="25">
        <v>0</v>
      </c>
      <c r="Y124" s="10">
        <f t="shared" si="33"/>
        <v>1301.2</v>
      </c>
      <c r="Z124" s="10">
        <f t="shared" si="34"/>
        <v>187.4</v>
      </c>
      <c r="AA124" s="25">
        <v>162.6</v>
      </c>
      <c r="AB124" s="25">
        <f t="shared" si="35"/>
        <v>2.2000000000000002</v>
      </c>
      <c r="AC124" s="25">
        <f t="shared" si="36"/>
        <v>117.1</v>
      </c>
      <c r="AD124" s="25">
        <f t="shared" si="37"/>
        <v>30.9</v>
      </c>
      <c r="AE124" s="25">
        <v>0</v>
      </c>
      <c r="AF124" s="10">
        <f t="shared" si="38"/>
        <v>1801.4</v>
      </c>
      <c r="AG124" s="11">
        <f t="shared" si="39"/>
        <v>22400</v>
      </c>
      <c r="AH124" s="17">
        <f t="shared" si="40"/>
        <v>10137261</v>
      </c>
      <c r="AI124" s="11">
        <f t="shared" si="41"/>
        <v>426932</v>
      </c>
      <c r="AJ124" s="78"/>
      <c r="AK124" s="69">
        <v>323</v>
      </c>
      <c r="AL124" s="70">
        <f t="shared" si="42"/>
        <v>0</v>
      </c>
      <c r="AM124" s="1" t="b">
        <f t="shared" si="43"/>
        <v>0</v>
      </c>
      <c r="AN124" s="71">
        <f t="shared" si="44"/>
        <v>0</v>
      </c>
      <c r="AO124" s="72">
        <f t="shared" si="45"/>
        <v>0</v>
      </c>
      <c r="AP124" s="73">
        <f t="shared" si="46"/>
        <v>0</v>
      </c>
      <c r="AQ124" s="1" t="b">
        <f t="shared" si="47"/>
        <v>1</v>
      </c>
      <c r="AR124" s="1">
        <f t="shared" si="48"/>
        <v>1238.9849999999999</v>
      </c>
      <c r="AS124" s="72">
        <f t="shared" si="49"/>
        <v>0.14402999999999999</v>
      </c>
      <c r="AT124" s="73">
        <f t="shared" si="50"/>
        <v>187.4</v>
      </c>
      <c r="AU124" s="74">
        <f t="shared" si="51"/>
        <v>0</v>
      </c>
      <c r="AV124" s="75">
        <f t="shared" si="52"/>
        <v>187.4</v>
      </c>
      <c r="AW124" s="78"/>
      <c r="AX124" s="33">
        <v>323</v>
      </c>
      <c r="AY124" s="34" t="s">
        <v>303</v>
      </c>
      <c r="AZ124" s="34" t="s">
        <v>307</v>
      </c>
      <c r="BA124" s="43" t="s">
        <v>447</v>
      </c>
      <c r="BB124" s="44">
        <v>1</v>
      </c>
      <c r="BC124" s="43" t="str">
        <f t="shared" si="56"/>
        <v>YES</v>
      </c>
      <c r="BD124" s="45">
        <f t="shared" si="53"/>
        <v>9.1999999999999993</v>
      </c>
      <c r="BE124" s="43" t="str">
        <f t="shared" si="54"/>
        <v>NO</v>
      </c>
      <c r="BF124" s="43" t="str">
        <f t="shared" si="55"/>
        <v>NO</v>
      </c>
    </row>
    <row r="125" spans="1:58" x14ac:dyDescent="0.35">
      <c r="A125" s="9">
        <v>325</v>
      </c>
      <c r="B125" s="1" t="s">
        <v>299</v>
      </c>
      <c r="C125" s="1" t="s">
        <v>301</v>
      </c>
      <c r="D125" s="26">
        <v>564</v>
      </c>
      <c r="E125" s="32">
        <v>551.5</v>
      </c>
      <c r="F125" s="10">
        <v>557.79999999999995</v>
      </c>
      <c r="G125" s="10">
        <v>8</v>
      </c>
      <c r="H125" s="10">
        <v>0</v>
      </c>
      <c r="I125" s="10">
        <f t="shared" si="29"/>
        <v>565.79999999999995</v>
      </c>
      <c r="J125" s="10">
        <v>222.9</v>
      </c>
      <c r="K125" s="11">
        <v>159799</v>
      </c>
      <c r="L125" s="10">
        <v>29.7</v>
      </c>
      <c r="M125" s="10">
        <v>0.2</v>
      </c>
      <c r="N125" s="10">
        <v>119.2</v>
      </c>
      <c r="O125" s="10">
        <v>20.5</v>
      </c>
      <c r="P125" s="10">
        <v>0</v>
      </c>
      <c r="Q125" s="10">
        <f t="shared" si="30"/>
        <v>958.3</v>
      </c>
      <c r="R125" s="11">
        <v>0</v>
      </c>
      <c r="S125" s="17">
        <f t="shared" si="31"/>
        <v>5153737</v>
      </c>
      <c r="T125" s="10">
        <v>534.79999999999995</v>
      </c>
      <c r="U125" s="25"/>
      <c r="V125" s="46">
        <f t="shared" si="32"/>
        <v>534.79999999999995</v>
      </c>
      <c r="W125" s="25">
        <v>8</v>
      </c>
      <c r="X125" s="25">
        <v>0</v>
      </c>
      <c r="Y125" s="10">
        <f t="shared" si="33"/>
        <v>542.79999999999995</v>
      </c>
      <c r="Z125" s="10">
        <f t="shared" si="34"/>
        <v>218</v>
      </c>
      <c r="AA125" s="25">
        <v>29.7</v>
      </c>
      <c r="AB125" s="25">
        <f t="shared" si="35"/>
        <v>0.2</v>
      </c>
      <c r="AC125" s="25">
        <f t="shared" si="36"/>
        <v>119.2</v>
      </c>
      <c r="AD125" s="25">
        <f t="shared" si="37"/>
        <v>20.5</v>
      </c>
      <c r="AE125" s="25">
        <v>0</v>
      </c>
      <c r="AF125" s="10">
        <f t="shared" si="38"/>
        <v>930.4</v>
      </c>
      <c r="AG125" s="11">
        <f t="shared" si="39"/>
        <v>0</v>
      </c>
      <c r="AH125" s="17">
        <f t="shared" si="40"/>
        <v>5224196</v>
      </c>
      <c r="AI125" s="11">
        <f t="shared" si="41"/>
        <v>70459</v>
      </c>
      <c r="AJ125" s="78"/>
      <c r="AK125" s="69">
        <v>325</v>
      </c>
      <c r="AL125" s="70">
        <f t="shared" si="42"/>
        <v>0</v>
      </c>
      <c r="AM125" s="1" t="b">
        <f t="shared" si="43"/>
        <v>0</v>
      </c>
      <c r="AN125" s="71">
        <f t="shared" si="44"/>
        <v>0</v>
      </c>
      <c r="AO125" s="72">
        <f t="shared" si="45"/>
        <v>0</v>
      </c>
      <c r="AP125" s="73">
        <f t="shared" si="46"/>
        <v>0</v>
      </c>
      <c r="AQ125" s="1" t="b">
        <f t="shared" si="47"/>
        <v>1</v>
      </c>
      <c r="AR125" s="1">
        <f t="shared" si="48"/>
        <v>300.46499999999997</v>
      </c>
      <c r="AS125" s="72">
        <f t="shared" si="49"/>
        <v>0.40169500000000002</v>
      </c>
      <c r="AT125" s="73">
        <f t="shared" si="50"/>
        <v>218</v>
      </c>
      <c r="AU125" s="74">
        <f t="shared" si="51"/>
        <v>0</v>
      </c>
      <c r="AV125" s="75">
        <f t="shared" si="52"/>
        <v>218</v>
      </c>
      <c r="AW125" s="78"/>
      <c r="AX125" s="33">
        <v>325</v>
      </c>
      <c r="AY125" s="34" t="s">
        <v>299</v>
      </c>
      <c r="AZ125" s="34" t="s">
        <v>301</v>
      </c>
      <c r="BA125" s="43" t="s">
        <v>447</v>
      </c>
      <c r="BB125" s="44">
        <v>0</v>
      </c>
      <c r="BC125" s="43" t="str">
        <f t="shared" si="56"/>
        <v>NO</v>
      </c>
      <c r="BD125" s="45">
        <f t="shared" si="53"/>
        <v>-16.7</v>
      </c>
      <c r="BE125" s="43" t="str">
        <f t="shared" si="54"/>
        <v>YES</v>
      </c>
      <c r="BF125" s="43" t="str">
        <f t="shared" si="55"/>
        <v>NO</v>
      </c>
    </row>
    <row r="126" spans="1:58" x14ac:dyDescent="0.35">
      <c r="A126" s="9">
        <v>326</v>
      </c>
      <c r="B126" s="1" t="s">
        <v>299</v>
      </c>
      <c r="C126" s="1" t="s">
        <v>302</v>
      </c>
      <c r="D126" s="26">
        <v>115.6</v>
      </c>
      <c r="E126" s="32">
        <v>109.7</v>
      </c>
      <c r="F126" s="10">
        <v>112.7</v>
      </c>
      <c r="G126" s="10">
        <v>1.5</v>
      </c>
      <c r="H126" s="10">
        <v>0</v>
      </c>
      <c r="I126" s="10">
        <f t="shared" si="29"/>
        <v>114.2</v>
      </c>
      <c r="J126" s="10">
        <v>111.5</v>
      </c>
      <c r="K126" s="11">
        <v>71087</v>
      </c>
      <c r="L126" s="10">
        <v>13.2</v>
      </c>
      <c r="M126" s="10">
        <v>0</v>
      </c>
      <c r="N126" s="10">
        <v>20.6</v>
      </c>
      <c r="O126" s="10">
        <v>3.7</v>
      </c>
      <c r="P126" s="10">
        <v>0</v>
      </c>
      <c r="Q126" s="10">
        <f t="shared" si="30"/>
        <v>263.2</v>
      </c>
      <c r="R126" s="11">
        <v>0</v>
      </c>
      <c r="S126" s="17">
        <f t="shared" si="31"/>
        <v>1415490</v>
      </c>
      <c r="T126" s="10">
        <v>112</v>
      </c>
      <c r="U126" s="25"/>
      <c r="V126" s="46">
        <f t="shared" si="32"/>
        <v>112</v>
      </c>
      <c r="W126" s="25">
        <v>1.5</v>
      </c>
      <c r="X126" s="25">
        <v>0</v>
      </c>
      <c r="Y126" s="10">
        <f t="shared" si="33"/>
        <v>113.5</v>
      </c>
      <c r="Z126" s="10">
        <f t="shared" si="34"/>
        <v>111.1</v>
      </c>
      <c r="AA126" s="25">
        <v>13.2</v>
      </c>
      <c r="AB126" s="25">
        <f t="shared" si="35"/>
        <v>0</v>
      </c>
      <c r="AC126" s="25">
        <f t="shared" si="36"/>
        <v>20.6</v>
      </c>
      <c r="AD126" s="25">
        <f t="shared" si="37"/>
        <v>3.7</v>
      </c>
      <c r="AE126" s="25">
        <v>0</v>
      </c>
      <c r="AF126" s="10">
        <f t="shared" si="38"/>
        <v>262.10000000000002</v>
      </c>
      <c r="AG126" s="11">
        <f t="shared" si="39"/>
        <v>0</v>
      </c>
      <c r="AH126" s="17">
        <f t="shared" si="40"/>
        <v>1471692</v>
      </c>
      <c r="AI126" s="11">
        <f t="shared" si="41"/>
        <v>56202</v>
      </c>
      <c r="AJ126" s="78"/>
      <c r="AK126" s="69">
        <v>326</v>
      </c>
      <c r="AL126" s="70">
        <f t="shared" si="42"/>
        <v>0</v>
      </c>
      <c r="AM126" s="1" t="b">
        <f t="shared" si="43"/>
        <v>1</v>
      </c>
      <c r="AN126" s="71">
        <f t="shared" si="44"/>
        <v>130.34299999999999</v>
      </c>
      <c r="AO126" s="72">
        <f t="shared" si="45"/>
        <v>0.97854600000000003</v>
      </c>
      <c r="AP126" s="73">
        <f t="shared" si="46"/>
        <v>111.1</v>
      </c>
      <c r="AQ126" s="1" t="b">
        <f t="shared" si="47"/>
        <v>0</v>
      </c>
      <c r="AR126" s="1">
        <f t="shared" si="48"/>
        <v>0</v>
      </c>
      <c r="AS126" s="72">
        <f t="shared" si="49"/>
        <v>0</v>
      </c>
      <c r="AT126" s="73">
        <f t="shared" si="50"/>
        <v>0</v>
      </c>
      <c r="AU126" s="74">
        <f t="shared" si="51"/>
        <v>0</v>
      </c>
      <c r="AV126" s="75">
        <f t="shared" si="52"/>
        <v>111.1</v>
      </c>
      <c r="AW126" s="78"/>
      <c r="AX126" s="33">
        <v>326</v>
      </c>
      <c r="AY126" s="34" t="s">
        <v>299</v>
      </c>
      <c r="AZ126" s="34" t="s">
        <v>302</v>
      </c>
      <c r="BA126" s="43" t="s">
        <v>447</v>
      </c>
      <c r="BB126" s="44">
        <v>0</v>
      </c>
      <c r="BC126" s="43" t="str">
        <f t="shared" si="56"/>
        <v>NO</v>
      </c>
      <c r="BD126" s="45">
        <f t="shared" si="53"/>
        <v>2.2999999999999998</v>
      </c>
      <c r="BE126" s="43" t="str">
        <f t="shared" si="54"/>
        <v>NO</v>
      </c>
      <c r="BF126" s="43" t="str">
        <f t="shared" si="55"/>
        <v>NO</v>
      </c>
    </row>
    <row r="127" spans="1:58" x14ac:dyDescent="0.35">
      <c r="A127" s="9">
        <v>327</v>
      </c>
      <c r="B127" s="1" t="s">
        <v>128</v>
      </c>
      <c r="C127" s="1" t="s">
        <v>130</v>
      </c>
      <c r="D127" s="26">
        <v>643.1</v>
      </c>
      <c r="E127" s="32">
        <v>641.79999999999995</v>
      </c>
      <c r="F127" s="10">
        <v>642.5</v>
      </c>
      <c r="G127" s="10">
        <v>0</v>
      </c>
      <c r="H127" s="10">
        <v>0</v>
      </c>
      <c r="I127" s="10">
        <f t="shared" si="29"/>
        <v>642.5</v>
      </c>
      <c r="J127" s="10">
        <v>238.2</v>
      </c>
      <c r="K127" s="11">
        <v>394991</v>
      </c>
      <c r="L127" s="10">
        <v>73.400000000000006</v>
      </c>
      <c r="M127" s="10">
        <v>0.4</v>
      </c>
      <c r="N127" s="10">
        <v>89.1</v>
      </c>
      <c r="O127" s="10">
        <v>15.3</v>
      </c>
      <c r="P127" s="10">
        <v>0</v>
      </c>
      <c r="Q127" s="10">
        <f t="shared" si="30"/>
        <v>1058.9000000000001</v>
      </c>
      <c r="R127" s="11">
        <v>0</v>
      </c>
      <c r="S127" s="17">
        <f t="shared" si="31"/>
        <v>5694764</v>
      </c>
      <c r="T127" s="10">
        <v>626.20000000000005</v>
      </c>
      <c r="U127" s="25"/>
      <c r="V127" s="46">
        <f t="shared" si="32"/>
        <v>626.20000000000005</v>
      </c>
      <c r="W127" s="25">
        <v>0</v>
      </c>
      <c r="X127" s="25">
        <v>0</v>
      </c>
      <c r="Y127" s="10">
        <f t="shared" si="33"/>
        <v>626.20000000000005</v>
      </c>
      <c r="Z127" s="10">
        <f t="shared" si="34"/>
        <v>233.8</v>
      </c>
      <c r="AA127" s="25">
        <v>73.400000000000006</v>
      </c>
      <c r="AB127" s="25">
        <f t="shared" si="35"/>
        <v>0.4</v>
      </c>
      <c r="AC127" s="25">
        <f t="shared" si="36"/>
        <v>89.1</v>
      </c>
      <c r="AD127" s="25">
        <f t="shared" si="37"/>
        <v>15.3</v>
      </c>
      <c r="AE127" s="25">
        <v>0</v>
      </c>
      <c r="AF127" s="10">
        <f t="shared" si="38"/>
        <v>1038.2</v>
      </c>
      <c r="AG127" s="11">
        <f t="shared" si="39"/>
        <v>0</v>
      </c>
      <c r="AH127" s="17">
        <f t="shared" si="40"/>
        <v>5829493</v>
      </c>
      <c r="AI127" s="11">
        <f t="shared" si="41"/>
        <v>134729</v>
      </c>
      <c r="AJ127" s="78"/>
      <c r="AK127" s="69">
        <v>327</v>
      </c>
      <c r="AL127" s="70">
        <f t="shared" si="42"/>
        <v>0</v>
      </c>
      <c r="AM127" s="1" t="b">
        <f t="shared" si="43"/>
        <v>0</v>
      </c>
      <c r="AN127" s="71">
        <f t="shared" si="44"/>
        <v>0</v>
      </c>
      <c r="AO127" s="72">
        <f t="shared" si="45"/>
        <v>0</v>
      </c>
      <c r="AP127" s="73">
        <f t="shared" si="46"/>
        <v>0</v>
      </c>
      <c r="AQ127" s="1" t="b">
        <f t="shared" si="47"/>
        <v>1</v>
      </c>
      <c r="AR127" s="1">
        <f t="shared" si="48"/>
        <v>403.67250000000001</v>
      </c>
      <c r="AS127" s="72">
        <f t="shared" si="49"/>
        <v>0.37336000000000003</v>
      </c>
      <c r="AT127" s="73">
        <f t="shared" si="50"/>
        <v>233.8</v>
      </c>
      <c r="AU127" s="74">
        <f t="shared" si="51"/>
        <v>0</v>
      </c>
      <c r="AV127" s="75">
        <f t="shared" si="52"/>
        <v>233.8</v>
      </c>
      <c r="AW127" s="78"/>
      <c r="AX127" s="33">
        <v>327</v>
      </c>
      <c r="AY127" s="34" t="s">
        <v>128</v>
      </c>
      <c r="AZ127" s="34" t="s">
        <v>130</v>
      </c>
      <c r="BA127" s="43" t="s">
        <v>447</v>
      </c>
      <c r="BB127" s="44">
        <v>1</v>
      </c>
      <c r="BC127" s="43" t="str">
        <f t="shared" si="56"/>
        <v>YES</v>
      </c>
      <c r="BD127" s="45">
        <f t="shared" si="53"/>
        <v>-15.6</v>
      </c>
      <c r="BE127" s="43" t="str">
        <f t="shared" si="54"/>
        <v>YES</v>
      </c>
      <c r="BF127" s="43" t="str">
        <f t="shared" si="55"/>
        <v>NO</v>
      </c>
    </row>
    <row r="128" spans="1:58" x14ac:dyDescent="0.35">
      <c r="A128" s="9">
        <v>329</v>
      </c>
      <c r="B128" s="1" t="s">
        <v>396</v>
      </c>
      <c r="C128" s="1" t="s">
        <v>397</v>
      </c>
      <c r="D128" s="26">
        <v>383</v>
      </c>
      <c r="E128" s="32">
        <v>378.7</v>
      </c>
      <c r="F128" s="10">
        <v>380.9</v>
      </c>
      <c r="G128" s="10">
        <v>8</v>
      </c>
      <c r="H128" s="10">
        <v>0</v>
      </c>
      <c r="I128" s="10">
        <f t="shared" si="29"/>
        <v>388.9</v>
      </c>
      <c r="J128" s="10">
        <v>176.6</v>
      </c>
      <c r="K128" s="11">
        <v>291514</v>
      </c>
      <c r="L128" s="10">
        <v>54.2</v>
      </c>
      <c r="M128" s="10">
        <v>0.7</v>
      </c>
      <c r="N128" s="10">
        <v>49.4</v>
      </c>
      <c r="O128" s="10">
        <v>11.1</v>
      </c>
      <c r="P128" s="10">
        <v>0</v>
      </c>
      <c r="Q128" s="10">
        <f t="shared" si="30"/>
        <v>680.9</v>
      </c>
      <c r="R128" s="11">
        <v>16800</v>
      </c>
      <c r="S128" s="17">
        <f t="shared" si="31"/>
        <v>3678680</v>
      </c>
      <c r="T128" s="10">
        <v>364.8</v>
      </c>
      <c r="U128" s="25"/>
      <c r="V128" s="46">
        <f t="shared" si="32"/>
        <v>364.8</v>
      </c>
      <c r="W128" s="25">
        <v>8</v>
      </c>
      <c r="X128" s="25">
        <v>0</v>
      </c>
      <c r="Y128" s="10">
        <f t="shared" si="33"/>
        <v>372.8</v>
      </c>
      <c r="Z128" s="10">
        <f t="shared" si="34"/>
        <v>171.3</v>
      </c>
      <c r="AA128" s="25">
        <v>54.2</v>
      </c>
      <c r="AB128" s="25">
        <f t="shared" si="35"/>
        <v>0.7</v>
      </c>
      <c r="AC128" s="25">
        <f t="shared" si="36"/>
        <v>49.4</v>
      </c>
      <c r="AD128" s="25">
        <f t="shared" si="37"/>
        <v>11.1</v>
      </c>
      <c r="AE128" s="25">
        <v>0</v>
      </c>
      <c r="AF128" s="10">
        <f t="shared" si="38"/>
        <v>659.5</v>
      </c>
      <c r="AG128" s="11">
        <f t="shared" si="39"/>
        <v>16800</v>
      </c>
      <c r="AH128" s="17">
        <f t="shared" si="40"/>
        <v>3719893</v>
      </c>
      <c r="AI128" s="11">
        <f t="shared" si="41"/>
        <v>41213</v>
      </c>
      <c r="AJ128" s="78"/>
      <c r="AK128" s="69">
        <v>329</v>
      </c>
      <c r="AL128" s="70">
        <f t="shared" si="42"/>
        <v>0</v>
      </c>
      <c r="AM128" s="1" t="b">
        <f t="shared" si="43"/>
        <v>0</v>
      </c>
      <c r="AN128" s="71">
        <f t="shared" si="44"/>
        <v>0</v>
      </c>
      <c r="AO128" s="72">
        <f t="shared" si="45"/>
        <v>0</v>
      </c>
      <c r="AP128" s="73">
        <f t="shared" si="46"/>
        <v>0</v>
      </c>
      <c r="AQ128" s="1" t="b">
        <f t="shared" si="47"/>
        <v>1</v>
      </c>
      <c r="AR128" s="1">
        <f t="shared" si="48"/>
        <v>90.09</v>
      </c>
      <c r="AS128" s="72">
        <f t="shared" si="49"/>
        <v>0.459453</v>
      </c>
      <c r="AT128" s="73">
        <f t="shared" si="50"/>
        <v>171.3</v>
      </c>
      <c r="AU128" s="74">
        <f t="shared" si="51"/>
        <v>0</v>
      </c>
      <c r="AV128" s="75">
        <f t="shared" si="52"/>
        <v>171.3</v>
      </c>
      <c r="AW128" s="78"/>
      <c r="AX128" s="33">
        <v>329</v>
      </c>
      <c r="AY128" s="34" t="s">
        <v>396</v>
      </c>
      <c r="AZ128" s="34" t="s">
        <v>397</v>
      </c>
      <c r="BA128" s="43" t="s">
        <v>447</v>
      </c>
      <c r="BB128" s="44">
        <v>1</v>
      </c>
      <c r="BC128" s="43" t="str">
        <f t="shared" si="56"/>
        <v>YES</v>
      </c>
      <c r="BD128" s="45">
        <f t="shared" si="53"/>
        <v>-13.9</v>
      </c>
      <c r="BE128" s="43" t="str">
        <f t="shared" si="54"/>
        <v>YES</v>
      </c>
      <c r="BF128" s="43" t="str">
        <f t="shared" si="55"/>
        <v>NO</v>
      </c>
    </row>
    <row r="129" spans="1:58" x14ac:dyDescent="0.35">
      <c r="A129" s="9">
        <v>330</v>
      </c>
      <c r="B129" s="1" t="s">
        <v>396</v>
      </c>
      <c r="C129" s="1" t="s">
        <v>398</v>
      </c>
      <c r="D129" s="26">
        <v>439.3</v>
      </c>
      <c r="E129" s="32">
        <v>426.8</v>
      </c>
      <c r="F129" s="10">
        <v>433.1</v>
      </c>
      <c r="G129" s="10">
        <v>9</v>
      </c>
      <c r="H129" s="10">
        <v>0</v>
      </c>
      <c r="I129" s="10">
        <f t="shared" si="29"/>
        <v>442.1</v>
      </c>
      <c r="J129" s="10">
        <v>192.7</v>
      </c>
      <c r="K129" s="11">
        <v>412887</v>
      </c>
      <c r="L129" s="10">
        <v>76.8</v>
      </c>
      <c r="M129" s="10">
        <v>0</v>
      </c>
      <c r="N129" s="10">
        <v>60.5</v>
      </c>
      <c r="O129" s="10">
        <v>20.2</v>
      </c>
      <c r="P129" s="10">
        <v>0</v>
      </c>
      <c r="Q129" s="10">
        <f t="shared" si="30"/>
        <v>792.3</v>
      </c>
      <c r="R129" s="11">
        <v>6309</v>
      </c>
      <c r="S129" s="17">
        <f t="shared" si="31"/>
        <v>4267298</v>
      </c>
      <c r="T129" s="10">
        <v>425.9</v>
      </c>
      <c r="U129" s="25"/>
      <c r="V129" s="46">
        <f t="shared" si="32"/>
        <v>425.9</v>
      </c>
      <c r="W129" s="25">
        <v>9</v>
      </c>
      <c r="X129" s="25">
        <v>0</v>
      </c>
      <c r="Y129" s="10">
        <f t="shared" si="33"/>
        <v>434.9</v>
      </c>
      <c r="Z129" s="10">
        <f t="shared" si="34"/>
        <v>190.6</v>
      </c>
      <c r="AA129" s="25">
        <v>76.8</v>
      </c>
      <c r="AB129" s="25">
        <f t="shared" si="35"/>
        <v>0</v>
      </c>
      <c r="AC129" s="25">
        <f t="shared" si="36"/>
        <v>60.5</v>
      </c>
      <c r="AD129" s="25">
        <f t="shared" si="37"/>
        <v>20.2</v>
      </c>
      <c r="AE129" s="25">
        <v>0</v>
      </c>
      <c r="AF129" s="10">
        <f t="shared" si="38"/>
        <v>783</v>
      </c>
      <c r="AG129" s="11">
        <f t="shared" si="39"/>
        <v>6309</v>
      </c>
      <c r="AH129" s="17">
        <f t="shared" si="40"/>
        <v>4402854</v>
      </c>
      <c r="AI129" s="11">
        <f t="shared" si="41"/>
        <v>135556</v>
      </c>
      <c r="AJ129" s="78"/>
      <c r="AK129" s="69">
        <v>330</v>
      </c>
      <c r="AL129" s="70">
        <f t="shared" si="42"/>
        <v>0</v>
      </c>
      <c r="AM129" s="1" t="b">
        <f t="shared" si="43"/>
        <v>0</v>
      </c>
      <c r="AN129" s="71">
        <f t="shared" si="44"/>
        <v>0</v>
      </c>
      <c r="AO129" s="72">
        <f t="shared" si="45"/>
        <v>0</v>
      </c>
      <c r="AP129" s="73">
        <f t="shared" si="46"/>
        <v>0</v>
      </c>
      <c r="AQ129" s="1" t="b">
        <f t="shared" si="47"/>
        <v>1</v>
      </c>
      <c r="AR129" s="1">
        <f t="shared" si="48"/>
        <v>166.93879999999999</v>
      </c>
      <c r="AS129" s="72">
        <f t="shared" si="49"/>
        <v>0.43835400000000002</v>
      </c>
      <c r="AT129" s="73">
        <f t="shared" si="50"/>
        <v>190.6</v>
      </c>
      <c r="AU129" s="74">
        <f t="shared" si="51"/>
        <v>0</v>
      </c>
      <c r="AV129" s="75">
        <f t="shared" si="52"/>
        <v>190.6</v>
      </c>
      <c r="AW129" s="78"/>
      <c r="AX129" s="33">
        <v>330</v>
      </c>
      <c r="AY129" s="34" t="s">
        <v>396</v>
      </c>
      <c r="AZ129" s="34" t="s">
        <v>398</v>
      </c>
      <c r="BA129" s="43" t="s">
        <v>447</v>
      </c>
      <c r="BB129" s="44">
        <v>1</v>
      </c>
      <c r="BC129" s="43" t="str">
        <f t="shared" si="56"/>
        <v>YES</v>
      </c>
      <c r="BD129" s="45">
        <f t="shared" si="53"/>
        <v>-0.9</v>
      </c>
      <c r="BE129" s="43" t="str">
        <f t="shared" si="54"/>
        <v>YES</v>
      </c>
      <c r="BF129" s="43" t="str">
        <f t="shared" si="55"/>
        <v>NO</v>
      </c>
    </row>
    <row r="130" spans="1:58" x14ac:dyDescent="0.35">
      <c r="A130" s="9">
        <v>331</v>
      </c>
      <c r="B130" s="1" t="s">
        <v>203</v>
      </c>
      <c r="C130" s="1" t="s">
        <v>204</v>
      </c>
      <c r="D130" s="26">
        <v>839.1</v>
      </c>
      <c r="E130" s="32">
        <v>808.7</v>
      </c>
      <c r="F130" s="10">
        <v>823.9</v>
      </c>
      <c r="G130" s="10">
        <v>15.5</v>
      </c>
      <c r="H130" s="10">
        <v>0</v>
      </c>
      <c r="I130" s="10">
        <f t="shared" si="29"/>
        <v>839.4</v>
      </c>
      <c r="J130" s="10">
        <v>252.6</v>
      </c>
      <c r="K130" s="11">
        <v>324298</v>
      </c>
      <c r="L130" s="10">
        <v>60.3</v>
      </c>
      <c r="M130" s="10">
        <v>3.3</v>
      </c>
      <c r="N130" s="10">
        <v>184.3</v>
      </c>
      <c r="O130" s="10">
        <v>21.5</v>
      </c>
      <c r="P130" s="10">
        <v>0</v>
      </c>
      <c r="Q130" s="10">
        <f t="shared" si="30"/>
        <v>1361.4</v>
      </c>
      <c r="R130" s="11">
        <v>101648</v>
      </c>
      <c r="S130" s="17">
        <f t="shared" si="31"/>
        <v>7423257</v>
      </c>
      <c r="T130" s="10">
        <v>799.9</v>
      </c>
      <c r="U130" s="25"/>
      <c r="V130" s="46">
        <f t="shared" si="32"/>
        <v>799.9</v>
      </c>
      <c r="W130" s="25">
        <v>15.5</v>
      </c>
      <c r="X130" s="25">
        <v>0</v>
      </c>
      <c r="Y130" s="10">
        <f t="shared" si="33"/>
        <v>815.4</v>
      </c>
      <c r="Z130" s="10">
        <f t="shared" si="34"/>
        <v>252</v>
      </c>
      <c r="AA130" s="25">
        <v>60.3</v>
      </c>
      <c r="AB130" s="25">
        <f t="shared" si="35"/>
        <v>3.3</v>
      </c>
      <c r="AC130" s="25">
        <f t="shared" si="36"/>
        <v>184.3</v>
      </c>
      <c r="AD130" s="25">
        <f t="shared" si="37"/>
        <v>21.5</v>
      </c>
      <c r="AE130" s="25">
        <v>0</v>
      </c>
      <c r="AF130" s="10">
        <f t="shared" si="38"/>
        <v>1336.8</v>
      </c>
      <c r="AG130" s="11">
        <f t="shared" si="39"/>
        <v>101648</v>
      </c>
      <c r="AH130" s="17">
        <f t="shared" si="40"/>
        <v>7607780</v>
      </c>
      <c r="AI130" s="11">
        <f t="shared" si="41"/>
        <v>184523</v>
      </c>
      <c r="AJ130" s="78"/>
      <c r="AK130" s="69">
        <v>331</v>
      </c>
      <c r="AL130" s="70">
        <f t="shared" si="42"/>
        <v>0</v>
      </c>
      <c r="AM130" s="1" t="b">
        <f t="shared" si="43"/>
        <v>0</v>
      </c>
      <c r="AN130" s="71">
        <f t="shared" si="44"/>
        <v>0</v>
      </c>
      <c r="AO130" s="72">
        <f t="shared" si="45"/>
        <v>0</v>
      </c>
      <c r="AP130" s="73">
        <f t="shared" si="46"/>
        <v>0</v>
      </c>
      <c r="AQ130" s="1" t="b">
        <f t="shared" si="47"/>
        <v>1</v>
      </c>
      <c r="AR130" s="1">
        <f t="shared" si="48"/>
        <v>637.8075</v>
      </c>
      <c r="AS130" s="72">
        <f t="shared" si="49"/>
        <v>0.30908000000000002</v>
      </c>
      <c r="AT130" s="73">
        <f t="shared" si="50"/>
        <v>252</v>
      </c>
      <c r="AU130" s="74">
        <f t="shared" si="51"/>
        <v>0</v>
      </c>
      <c r="AV130" s="75">
        <f t="shared" si="52"/>
        <v>252</v>
      </c>
      <c r="AW130" s="78"/>
      <c r="AX130" s="33">
        <v>331</v>
      </c>
      <c r="AY130" s="34" t="s">
        <v>203</v>
      </c>
      <c r="AZ130" s="34" t="s">
        <v>204</v>
      </c>
      <c r="BA130" s="43" t="s">
        <v>447</v>
      </c>
      <c r="BB130" s="44">
        <v>1</v>
      </c>
      <c r="BC130" s="43" t="str">
        <f t="shared" si="56"/>
        <v>YES</v>
      </c>
      <c r="BD130" s="45">
        <f t="shared" si="53"/>
        <v>-8.8000000000000007</v>
      </c>
      <c r="BE130" s="43" t="str">
        <f t="shared" si="54"/>
        <v>YES</v>
      </c>
      <c r="BF130" s="43" t="str">
        <f t="shared" si="55"/>
        <v>NO</v>
      </c>
    </row>
    <row r="131" spans="1:58" x14ac:dyDescent="0.35">
      <c r="A131" s="9">
        <v>332</v>
      </c>
      <c r="B131" s="1" t="s">
        <v>203</v>
      </c>
      <c r="C131" s="1" t="s">
        <v>205</v>
      </c>
      <c r="D131" s="26">
        <v>199</v>
      </c>
      <c r="E131" s="32">
        <v>206.1</v>
      </c>
      <c r="F131" s="10">
        <v>211</v>
      </c>
      <c r="G131" s="10">
        <v>3.5</v>
      </c>
      <c r="H131" s="10">
        <v>0</v>
      </c>
      <c r="I131" s="10">
        <f t="shared" si="29"/>
        <v>214.5</v>
      </c>
      <c r="J131" s="10">
        <v>152.5</v>
      </c>
      <c r="K131" s="11">
        <v>145970</v>
      </c>
      <c r="L131" s="10">
        <v>27.1</v>
      </c>
      <c r="M131" s="10">
        <v>0</v>
      </c>
      <c r="N131" s="10">
        <v>36.5</v>
      </c>
      <c r="O131" s="10">
        <v>6.3</v>
      </c>
      <c r="P131" s="10">
        <v>0</v>
      </c>
      <c r="Q131" s="10">
        <f t="shared" si="30"/>
        <v>436.9</v>
      </c>
      <c r="R131" s="11">
        <v>0</v>
      </c>
      <c r="S131" s="17">
        <f t="shared" si="31"/>
        <v>2349648</v>
      </c>
      <c r="T131" s="10">
        <v>211</v>
      </c>
      <c r="U131" s="25"/>
      <c r="V131" s="46">
        <f t="shared" si="32"/>
        <v>211</v>
      </c>
      <c r="W131" s="25">
        <v>3.5</v>
      </c>
      <c r="X131" s="25">
        <v>0</v>
      </c>
      <c r="Y131" s="10">
        <f t="shared" si="33"/>
        <v>214.5</v>
      </c>
      <c r="Z131" s="10">
        <f t="shared" si="34"/>
        <v>152.5</v>
      </c>
      <c r="AA131" s="25">
        <v>27.1</v>
      </c>
      <c r="AB131" s="25">
        <f t="shared" si="35"/>
        <v>0</v>
      </c>
      <c r="AC131" s="25">
        <f t="shared" si="36"/>
        <v>36.5</v>
      </c>
      <c r="AD131" s="25">
        <f t="shared" si="37"/>
        <v>6.3</v>
      </c>
      <c r="AE131" s="25">
        <v>0</v>
      </c>
      <c r="AF131" s="10">
        <f t="shared" si="38"/>
        <v>436.9</v>
      </c>
      <c r="AG131" s="11">
        <f t="shared" si="39"/>
        <v>0</v>
      </c>
      <c r="AH131" s="17">
        <f t="shared" si="40"/>
        <v>2453194</v>
      </c>
      <c r="AI131" s="11">
        <f t="shared" si="41"/>
        <v>103546</v>
      </c>
      <c r="AJ131" s="78"/>
      <c r="AK131" s="69">
        <v>332</v>
      </c>
      <c r="AL131" s="70">
        <f t="shared" si="42"/>
        <v>0</v>
      </c>
      <c r="AM131" s="1" t="b">
        <f t="shared" si="43"/>
        <v>1</v>
      </c>
      <c r="AN131" s="71">
        <f t="shared" si="44"/>
        <v>1105.498</v>
      </c>
      <c r="AO131" s="72">
        <f t="shared" si="45"/>
        <v>0.71082299999999998</v>
      </c>
      <c r="AP131" s="73">
        <f t="shared" si="46"/>
        <v>152.5</v>
      </c>
      <c r="AQ131" s="1" t="b">
        <f t="shared" si="47"/>
        <v>0</v>
      </c>
      <c r="AR131" s="1">
        <f t="shared" si="48"/>
        <v>0</v>
      </c>
      <c r="AS131" s="72">
        <f t="shared" si="49"/>
        <v>0</v>
      </c>
      <c r="AT131" s="73">
        <f t="shared" si="50"/>
        <v>0</v>
      </c>
      <c r="AU131" s="74">
        <f t="shared" si="51"/>
        <v>0</v>
      </c>
      <c r="AV131" s="75">
        <f t="shared" si="52"/>
        <v>152.5</v>
      </c>
      <c r="AW131" s="78"/>
      <c r="AX131" s="33">
        <v>332</v>
      </c>
      <c r="AY131" s="34" t="s">
        <v>203</v>
      </c>
      <c r="AZ131" s="34" t="s">
        <v>205</v>
      </c>
      <c r="BA131" s="43" t="s">
        <v>447</v>
      </c>
      <c r="BB131" s="44">
        <v>0</v>
      </c>
      <c r="BC131" s="43" t="str">
        <f t="shared" si="56"/>
        <v>NO</v>
      </c>
      <c r="BD131" s="45">
        <f t="shared" si="53"/>
        <v>4.9000000000000004</v>
      </c>
      <c r="BE131" s="43" t="str">
        <f t="shared" si="54"/>
        <v>NO</v>
      </c>
      <c r="BF131" s="43" t="str">
        <f t="shared" si="55"/>
        <v>NO</v>
      </c>
    </row>
    <row r="132" spans="1:58" x14ac:dyDescent="0.35">
      <c r="A132" s="9">
        <v>333</v>
      </c>
      <c r="B132" s="1" t="s">
        <v>81</v>
      </c>
      <c r="C132" s="1" t="s">
        <v>82</v>
      </c>
      <c r="D132" s="26">
        <v>1076.5999999999999</v>
      </c>
      <c r="E132" s="32">
        <v>1072.2</v>
      </c>
      <c r="F132" s="10">
        <v>1087.5999999999999</v>
      </c>
      <c r="G132" s="10">
        <v>23.5</v>
      </c>
      <c r="H132" s="10">
        <v>0</v>
      </c>
      <c r="I132" s="10">
        <f t="shared" si="29"/>
        <v>1111.0999999999999</v>
      </c>
      <c r="J132" s="10">
        <v>231.8</v>
      </c>
      <c r="K132" s="11">
        <v>255593</v>
      </c>
      <c r="L132" s="10">
        <v>47.5</v>
      </c>
      <c r="M132" s="10">
        <v>2</v>
      </c>
      <c r="N132" s="10">
        <v>298.89999999999998</v>
      </c>
      <c r="O132" s="10">
        <v>24.5</v>
      </c>
      <c r="P132" s="10">
        <v>0</v>
      </c>
      <c r="Q132" s="10">
        <f t="shared" si="30"/>
        <v>1715.8</v>
      </c>
      <c r="R132" s="11">
        <v>22400</v>
      </c>
      <c r="S132" s="17">
        <f t="shared" si="31"/>
        <v>9249972</v>
      </c>
      <c r="T132" s="10">
        <v>1087.5999999999999</v>
      </c>
      <c r="U132" s="25"/>
      <c r="V132" s="46">
        <f t="shared" si="32"/>
        <v>1087.5999999999999</v>
      </c>
      <c r="W132" s="25">
        <v>23.5</v>
      </c>
      <c r="X132" s="25">
        <v>0</v>
      </c>
      <c r="Y132" s="10">
        <f t="shared" si="33"/>
        <v>1111.0999999999999</v>
      </c>
      <c r="Z132" s="10">
        <f t="shared" si="34"/>
        <v>231.8</v>
      </c>
      <c r="AA132" s="25">
        <v>47.5</v>
      </c>
      <c r="AB132" s="25">
        <f t="shared" si="35"/>
        <v>2</v>
      </c>
      <c r="AC132" s="25">
        <f t="shared" si="36"/>
        <v>298.89999999999998</v>
      </c>
      <c r="AD132" s="25">
        <f t="shared" si="37"/>
        <v>24.5</v>
      </c>
      <c r="AE132" s="25">
        <v>0</v>
      </c>
      <c r="AF132" s="10">
        <f t="shared" si="38"/>
        <v>1715.8</v>
      </c>
      <c r="AG132" s="11">
        <f t="shared" si="39"/>
        <v>22400</v>
      </c>
      <c r="AH132" s="17">
        <f t="shared" si="40"/>
        <v>9656617</v>
      </c>
      <c r="AI132" s="11">
        <f t="shared" si="41"/>
        <v>406645</v>
      </c>
      <c r="AJ132" s="78"/>
      <c r="AK132" s="69">
        <v>333</v>
      </c>
      <c r="AL132" s="70">
        <f t="shared" si="42"/>
        <v>0</v>
      </c>
      <c r="AM132" s="1" t="b">
        <f t="shared" si="43"/>
        <v>0</v>
      </c>
      <c r="AN132" s="71">
        <f t="shared" si="44"/>
        <v>0</v>
      </c>
      <c r="AO132" s="72">
        <f t="shared" si="45"/>
        <v>0</v>
      </c>
      <c r="AP132" s="73">
        <f t="shared" si="46"/>
        <v>0</v>
      </c>
      <c r="AQ132" s="1" t="b">
        <f t="shared" si="47"/>
        <v>1</v>
      </c>
      <c r="AR132" s="1">
        <f t="shared" si="48"/>
        <v>1003.7363</v>
      </c>
      <c r="AS132" s="72">
        <f t="shared" si="49"/>
        <v>0.208616</v>
      </c>
      <c r="AT132" s="73">
        <f t="shared" si="50"/>
        <v>231.8</v>
      </c>
      <c r="AU132" s="74">
        <f t="shared" si="51"/>
        <v>0</v>
      </c>
      <c r="AV132" s="75">
        <f t="shared" si="52"/>
        <v>231.8</v>
      </c>
      <c r="AW132" s="78"/>
      <c r="AX132" s="33">
        <v>333</v>
      </c>
      <c r="AY132" s="34" t="s">
        <v>81</v>
      </c>
      <c r="AZ132" s="34" t="s">
        <v>82</v>
      </c>
      <c r="BA132" s="43" t="s">
        <v>447</v>
      </c>
      <c r="BB132" s="44">
        <v>1</v>
      </c>
      <c r="BC132" s="43" t="str">
        <f t="shared" si="56"/>
        <v>YES</v>
      </c>
      <c r="BD132" s="45">
        <f t="shared" si="53"/>
        <v>15.4</v>
      </c>
      <c r="BE132" s="43" t="str">
        <f t="shared" si="54"/>
        <v>NO</v>
      </c>
      <c r="BF132" s="43" t="str">
        <f t="shared" si="55"/>
        <v>NO</v>
      </c>
    </row>
    <row r="133" spans="1:58" x14ac:dyDescent="0.35">
      <c r="A133" s="9">
        <v>334</v>
      </c>
      <c r="B133" s="1" t="s">
        <v>81</v>
      </c>
      <c r="C133" s="1" t="s">
        <v>83</v>
      </c>
      <c r="D133" s="26">
        <v>154.5</v>
      </c>
      <c r="E133" s="32">
        <v>120</v>
      </c>
      <c r="F133" s="10">
        <v>137.30000000000001</v>
      </c>
      <c r="G133" s="10">
        <v>0</v>
      </c>
      <c r="H133" s="10">
        <v>0</v>
      </c>
      <c r="I133" s="10">
        <f t="shared" si="29"/>
        <v>137.30000000000001</v>
      </c>
      <c r="J133" s="10">
        <v>125.7</v>
      </c>
      <c r="K133" s="11">
        <v>14642</v>
      </c>
      <c r="L133" s="10">
        <v>2.7</v>
      </c>
      <c r="M133" s="10">
        <v>0</v>
      </c>
      <c r="N133" s="10">
        <v>26.5</v>
      </c>
      <c r="O133" s="10">
        <v>0.6</v>
      </c>
      <c r="P133" s="10">
        <v>0</v>
      </c>
      <c r="Q133" s="10">
        <f t="shared" si="30"/>
        <v>292.8</v>
      </c>
      <c r="R133" s="11">
        <v>0</v>
      </c>
      <c r="S133" s="17">
        <f t="shared" si="31"/>
        <v>1574678</v>
      </c>
      <c r="T133" s="10">
        <v>57.5</v>
      </c>
      <c r="U133" s="25"/>
      <c r="V133" s="46">
        <f t="shared" si="32"/>
        <v>57.5</v>
      </c>
      <c r="W133" s="25">
        <v>0</v>
      </c>
      <c r="X133" s="25">
        <v>0</v>
      </c>
      <c r="Y133" s="10">
        <f t="shared" si="33"/>
        <v>57.5</v>
      </c>
      <c r="Z133" s="10">
        <f t="shared" si="34"/>
        <v>58.3</v>
      </c>
      <c r="AA133" s="25">
        <v>2.7</v>
      </c>
      <c r="AB133" s="25">
        <f t="shared" si="35"/>
        <v>0</v>
      </c>
      <c r="AC133" s="25">
        <f t="shared" si="36"/>
        <v>26.5</v>
      </c>
      <c r="AD133" s="25">
        <f t="shared" si="37"/>
        <v>0.6</v>
      </c>
      <c r="AE133" s="25">
        <v>0</v>
      </c>
      <c r="AF133" s="10">
        <f t="shared" si="38"/>
        <v>145.6</v>
      </c>
      <c r="AG133" s="11">
        <f t="shared" si="39"/>
        <v>0</v>
      </c>
      <c r="AH133" s="17">
        <f t="shared" si="40"/>
        <v>817544</v>
      </c>
      <c r="AI133" s="11">
        <f t="shared" si="41"/>
        <v>-757134</v>
      </c>
      <c r="AJ133" s="78"/>
      <c r="AK133" s="69">
        <v>334</v>
      </c>
      <c r="AL133" s="70">
        <f t="shared" si="42"/>
        <v>58.3</v>
      </c>
      <c r="AM133" s="1" t="b">
        <f t="shared" si="43"/>
        <v>0</v>
      </c>
      <c r="AN133" s="71">
        <f t="shared" si="44"/>
        <v>0</v>
      </c>
      <c r="AO133" s="72">
        <f t="shared" si="45"/>
        <v>0</v>
      </c>
      <c r="AP133" s="73">
        <f t="shared" si="46"/>
        <v>0</v>
      </c>
      <c r="AQ133" s="1" t="b">
        <f t="shared" si="47"/>
        <v>0</v>
      </c>
      <c r="AR133" s="1">
        <f t="shared" si="48"/>
        <v>0</v>
      </c>
      <c r="AS133" s="72">
        <f t="shared" si="49"/>
        <v>0</v>
      </c>
      <c r="AT133" s="73">
        <f t="shared" si="50"/>
        <v>0</v>
      </c>
      <c r="AU133" s="74">
        <f t="shared" si="51"/>
        <v>0</v>
      </c>
      <c r="AV133" s="75">
        <f t="shared" si="52"/>
        <v>58.3</v>
      </c>
      <c r="AW133" s="78"/>
      <c r="AX133" s="33">
        <v>334</v>
      </c>
      <c r="AY133" s="34" t="s">
        <v>81</v>
      </c>
      <c r="AZ133" s="34" t="s">
        <v>83</v>
      </c>
      <c r="BA133" s="43" t="s">
        <v>447</v>
      </c>
      <c r="BB133" s="44">
        <v>0</v>
      </c>
      <c r="BC133" s="43" t="str">
        <f t="shared" si="56"/>
        <v>NO</v>
      </c>
      <c r="BD133" s="45">
        <f t="shared" si="53"/>
        <v>-62.5</v>
      </c>
      <c r="BE133" s="43" t="str">
        <f t="shared" si="54"/>
        <v>YES</v>
      </c>
      <c r="BF133" s="43" t="str">
        <f t="shared" si="55"/>
        <v>NO</v>
      </c>
    </row>
    <row r="134" spans="1:58" x14ac:dyDescent="0.35">
      <c r="A134" s="9">
        <v>335</v>
      </c>
      <c r="B134" s="1" t="s">
        <v>180</v>
      </c>
      <c r="C134" s="1" t="s">
        <v>181</v>
      </c>
      <c r="D134" s="26">
        <v>362.9</v>
      </c>
      <c r="E134" s="32">
        <v>455.7</v>
      </c>
      <c r="F134" s="10">
        <v>455.7</v>
      </c>
      <c r="G134" s="10">
        <v>16.5</v>
      </c>
      <c r="H134" s="10">
        <v>0</v>
      </c>
      <c r="I134" s="10">
        <f t="shared" si="29"/>
        <v>472.2</v>
      </c>
      <c r="J134" s="10">
        <v>219</v>
      </c>
      <c r="K134" s="11">
        <v>379225</v>
      </c>
      <c r="L134" s="10">
        <v>70.5</v>
      </c>
      <c r="M134" s="10">
        <v>0</v>
      </c>
      <c r="N134" s="10">
        <v>85.6</v>
      </c>
      <c r="O134" s="10">
        <v>18.2</v>
      </c>
      <c r="P134" s="10">
        <v>0</v>
      </c>
      <c r="Q134" s="10">
        <f t="shared" si="30"/>
        <v>865.5</v>
      </c>
      <c r="R134" s="11">
        <v>0</v>
      </c>
      <c r="S134" s="17">
        <f t="shared" si="31"/>
        <v>4654659</v>
      </c>
      <c r="T134" s="10">
        <v>453</v>
      </c>
      <c r="U134" s="25"/>
      <c r="V134" s="46">
        <f t="shared" si="32"/>
        <v>453</v>
      </c>
      <c r="W134" s="25">
        <v>16.5</v>
      </c>
      <c r="X134" s="25">
        <v>0</v>
      </c>
      <c r="Y134" s="10">
        <f t="shared" si="33"/>
        <v>469.5</v>
      </c>
      <c r="Z134" s="10">
        <f t="shared" si="34"/>
        <v>200.3</v>
      </c>
      <c r="AA134" s="25">
        <v>70.5</v>
      </c>
      <c r="AB134" s="25">
        <f t="shared" si="35"/>
        <v>0</v>
      </c>
      <c r="AC134" s="25">
        <f t="shared" si="36"/>
        <v>85.6</v>
      </c>
      <c r="AD134" s="25">
        <f t="shared" si="37"/>
        <v>18.2</v>
      </c>
      <c r="AE134" s="25">
        <v>0</v>
      </c>
      <c r="AF134" s="10">
        <f t="shared" si="38"/>
        <v>844.1</v>
      </c>
      <c r="AG134" s="11">
        <f t="shared" si="39"/>
        <v>0</v>
      </c>
      <c r="AH134" s="17">
        <f t="shared" si="40"/>
        <v>4739622</v>
      </c>
      <c r="AI134" s="11">
        <f t="shared" si="41"/>
        <v>84963</v>
      </c>
      <c r="AJ134" s="78"/>
      <c r="AK134" s="69">
        <v>335</v>
      </c>
      <c r="AL134" s="70">
        <f t="shared" si="42"/>
        <v>0</v>
      </c>
      <c r="AM134" s="1" t="b">
        <f t="shared" si="43"/>
        <v>0</v>
      </c>
      <c r="AN134" s="71">
        <f t="shared" si="44"/>
        <v>0</v>
      </c>
      <c r="AO134" s="72">
        <f t="shared" si="45"/>
        <v>0</v>
      </c>
      <c r="AP134" s="73">
        <f t="shared" si="46"/>
        <v>0</v>
      </c>
      <c r="AQ134" s="1" t="b">
        <f t="shared" si="47"/>
        <v>1</v>
      </c>
      <c r="AR134" s="1">
        <f t="shared" si="48"/>
        <v>209.75630000000001</v>
      </c>
      <c r="AS134" s="72">
        <f t="shared" si="49"/>
        <v>0.42659900000000001</v>
      </c>
      <c r="AT134" s="73">
        <f t="shared" si="50"/>
        <v>200.3</v>
      </c>
      <c r="AU134" s="74">
        <f t="shared" si="51"/>
        <v>0</v>
      </c>
      <c r="AV134" s="75">
        <f t="shared" si="52"/>
        <v>200.3</v>
      </c>
      <c r="AW134" s="78"/>
      <c r="AX134" s="33">
        <v>335</v>
      </c>
      <c r="AY134" s="34" t="s">
        <v>180</v>
      </c>
      <c r="AZ134" s="34" t="s">
        <v>181</v>
      </c>
      <c r="BA134" s="43" t="s">
        <v>447</v>
      </c>
      <c r="BB134" s="44">
        <v>1</v>
      </c>
      <c r="BC134" s="43" t="str">
        <f t="shared" si="56"/>
        <v>YES</v>
      </c>
      <c r="BD134" s="45">
        <f t="shared" si="53"/>
        <v>-2.7</v>
      </c>
      <c r="BE134" s="43" t="str">
        <f t="shared" si="54"/>
        <v>YES</v>
      </c>
      <c r="BF134" s="43" t="str">
        <f t="shared" si="55"/>
        <v>NO</v>
      </c>
    </row>
    <row r="135" spans="1:58" x14ac:dyDescent="0.35">
      <c r="A135" s="9">
        <v>336</v>
      </c>
      <c r="B135" s="1" t="s">
        <v>180</v>
      </c>
      <c r="C135" s="1" t="s">
        <v>182</v>
      </c>
      <c r="D135" s="26">
        <v>1004.6</v>
      </c>
      <c r="E135" s="32">
        <v>1007.6</v>
      </c>
      <c r="F135" s="10">
        <v>1007.6</v>
      </c>
      <c r="G135" s="10">
        <v>15.5</v>
      </c>
      <c r="H135" s="10">
        <v>0</v>
      </c>
      <c r="I135" s="10">
        <f t="shared" ref="I135:I198" si="57">F135+G135+H135</f>
        <v>1023.1</v>
      </c>
      <c r="J135" s="10">
        <v>244.5</v>
      </c>
      <c r="K135" s="11">
        <v>366572</v>
      </c>
      <c r="L135" s="10">
        <v>68.2</v>
      </c>
      <c r="M135" s="10">
        <v>18.100000000000001</v>
      </c>
      <c r="N135" s="10">
        <v>227.9</v>
      </c>
      <c r="O135" s="10">
        <v>19.5</v>
      </c>
      <c r="P135" s="10">
        <v>0</v>
      </c>
      <c r="Q135" s="10">
        <f t="shared" ref="Q135:Q198" si="58">I135+J135+L135+M135+N135+O135+P135</f>
        <v>1601.3</v>
      </c>
      <c r="R135" s="11">
        <v>119960</v>
      </c>
      <c r="S135" s="17">
        <f t="shared" ref="S135:S198" si="59">SUM(Q135*$S$5)+R135</f>
        <v>8731751</v>
      </c>
      <c r="T135" s="10">
        <v>990.5</v>
      </c>
      <c r="U135" s="25"/>
      <c r="V135" s="46">
        <f t="shared" ref="V135:V198" si="60">IF(BF135="YES",MAX(U135,T135,AVERAGE(D135, E135,T135)),MAX(U135,T135))</f>
        <v>990.5</v>
      </c>
      <c r="W135" s="25">
        <v>15.5</v>
      </c>
      <c r="X135" s="25">
        <v>0</v>
      </c>
      <c r="Y135" s="10">
        <f t="shared" ref="Y135:Y198" si="61">V135+W135+X135</f>
        <v>1006</v>
      </c>
      <c r="Z135" s="10">
        <f t="shared" ref="Z135:Z198" si="62">AV135</f>
        <v>245.8</v>
      </c>
      <c r="AA135" s="25">
        <v>68.2</v>
      </c>
      <c r="AB135" s="25">
        <f t="shared" ref="AB135:AB198" si="63">M135</f>
        <v>18.100000000000001</v>
      </c>
      <c r="AC135" s="25">
        <f t="shared" ref="AC135:AC198" si="64">N135</f>
        <v>227.9</v>
      </c>
      <c r="AD135" s="25">
        <f t="shared" ref="AD135:AD198" si="65">O135</f>
        <v>19.5</v>
      </c>
      <c r="AE135" s="25">
        <v>0</v>
      </c>
      <c r="AF135" s="10">
        <f t="shared" ref="AF135:AF198" si="66">Y135+Z135+AA135+AB135+AC135+AD135+AE135</f>
        <v>1585.5</v>
      </c>
      <c r="AG135" s="11">
        <f t="shared" ref="AG135:AG198" si="67">R135</f>
        <v>119960</v>
      </c>
      <c r="AH135" s="17">
        <f t="shared" ref="AH135:AH198" si="68">SUM(AF135*$AH$5)+AG135</f>
        <v>9022543</v>
      </c>
      <c r="AI135" s="11">
        <f t="shared" ref="AI135:AI198" si="69">AH135-S135</f>
        <v>290792</v>
      </c>
      <c r="AJ135" s="78"/>
      <c r="AK135" s="69">
        <v>336</v>
      </c>
      <c r="AL135" s="70">
        <f t="shared" ref="AL135:AL198" si="70">ROUND(IF(Y135-X135&lt;=99.9,((Y135-X135)*1.014331),0),1)</f>
        <v>0</v>
      </c>
      <c r="AM135" s="1" t="b">
        <f t="shared" ref="AM135:AM198" si="71">AND(Y135-X135&gt;99.9,Y135-X135&lt;=299.9)</f>
        <v>0</v>
      </c>
      <c r="AN135" s="71">
        <f t="shared" ref="AN135:AN198" si="72">IF(AM135=TRUE,ROUND((Y135-X135-100)*9.655,3),0)</f>
        <v>0</v>
      </c>
      <c r="AO135" s="72">
        <f t="shared" ref="AO135:AO198" si="73">IF(AM135=TRUE,ROUND(((7337-AN135)/3642.4)-1,6),0)</f>
        <v>0</v>
      </c>
      <c r="AP135" s="73">
        <f t="shared" ref="AP135:AP198" si="74">ROUND(AO135*Y135,1)</f>
        <v>0</v>
      </c>
      <c r="AQ135" s="1" t="b">
        <f t="shared" ref="AQ135:AQ198" si="75">AND(Y135-X135&gt;299.9,Y135-X135&lt;=1621.9)</f>
        <v>1</v>
      </c>
      <c r="AR135" s="1">
        <f t="shared" ref="AR135:AR198" si="76">IF(AQ135=TRUE,ROUND((Y135-X135-300)*1.2375,4),0)</f>
        <v>873.67499999999995</v>
      </c>
      <c r="AS135" s="72">
        <f t="shared" ref="AS135:AS198" si="77">IF(AQ135=TRUE,ROUND(((5406-AR135)/3642.4)-1,6),0)</f>
        <v>0.24432400000000001</v>
      </c>
      <c r="AT135" s="73">
        <f t="shared" ref="AT135:AT198" si="78">ROUND(AS135*Y135,1)</f>
        <v>245.8</v>
      </c>
      <c r="AU135" s="74">
        <f t="shared" ref="AU135:AU198" si="79">ROUND(IF(Y135-X135&gt;=1622,((Y135-X135)*0.03504),0),1)</f>
        <v>0</v>
      </c>
      <c r="AV135" s="75">
        <f t="shared" ref="AV135:AV198" si="80">MAX(AL135,AP135,AT135,AU135)</f>
        <v>245.8</v>
      </c>
      <c r="AW135" s="78"/>
      <c r="AX135" s="33">
        <v>336</v>
      </c>
      <c r="AY135" s="34" t="s">
        <v>180</v>
      </c>
      <c r="AZ135" s="34" t="s">
        <v>182</v>
      </c>
      <c r="BA135" s="43" t="s">
        <v>447</v>
      </c>
      <c r="BB135" s="44">
        <v>1</v>
      </c>
      <c r="BC135" s="43" t="str">
        <f t="shared" si="56"/>
        <v>YES</v>
      </c>
      <c r="BD135" s="45">
        <f t="shared" ref="BD135:BD198" si="81">T135-E135</f>
        <v>-17.100000000000001</v>
      </c>
      <c r="BE135" s="43" t="str">
        <f t="shared" ref="BE135:BE198" si="82">IF(BD135&lt;0, "YES", "NO")</f>
        <v>YES</v>
      </c>
      <c r="BF135" s="43" t="str">
        <f t="shared" ref="BF135:BF198" si="83">IF(AND(BA135="YES", BC135="YES", BE135="YES"), "YES", "NO")</f>
        <v>NO</v>
      </c>
    </row>
    <row r="136" spans="1:58" x14ac:dyDescent="0.35">
      <c r="A136" s="9">
        <v>337</v>
      </c>
      <c r="B136" s="1" t="s">
        <v>180</v>
      </c>
      <c r="C136" s="1" t="s">
        <v>183</v>
      </c>
      <c r="D136" s="26">
        <v>821.5</v>
      </c>
      <c r="E136" s="32">
        <v>823.1</v>
      </c>
      <c r="F136" s="10">
        <v>831</v>
      </c>
      <c r="G136" s="10">
        <v>4.5</v>
      </c>
      <c r="H136" s="10">
        <v>0</v>
      </c>
      <c r="I136" s="10">
        <f t="shared" si="57"/>
        <v>835.5</v>
      </c>
      <c r="J136" s="10">
        <v>252.5</v>
      </c>
      <c r="K136" s="11">
        <v>584604</v>
      </c>
      <c r="L136" s="10">
        <v>108.7</v>
      </c>
      <c r="M136" s="10">
        <v>0.4</v>
      </c>
      <c r="N136" s="10">
        <v>212</v>
      </c>
      <c r="O136" s="10">
        <v>12.5</v>
      </c>
      <c r="P136" s="10">
        <v>0</v>
      </c>
      <c r="Q136" s="10">
        <f t="shared" si="58"/>
        <v>1421.6</v>
      </c>
      <c r="R136" s="11">
        <v>3920</v>
      </c>
      <c r="S136" s="17">
        <f t="shared" si="59"/>
        <v>7649285</v>
      </c>
      <c r="T136" s="10">
        <v>831</v>
      </c>
      <c r="U136" s="25"/>
      <c r="V136" s="46">
        <f t="shared" si="60"/>
        <v>831</v>
      </c>
      <c r="W136" s="25">
        <v>4.5</v>
      </c>
      <c r="X136" s="25">
        <v>0</v>
      </c>
      <c r="Y136" s="10">
        <f t="shared" si="61"/>
        <v>835.5</v>
      </c>
      <c r="Z136" s="10">
        <f t="shared" si="62"/>
        <v>252.5</v>
      </c>
      <c r="AA136" s="25">
        <v>108.7</v>
      </c>
      <c r="AB136" s="25">
        <f t="shared" si="63"/>
        <v>0.4</v>
      </c>
      <c r="AC136" s="25">
        <f t="shared" si="64"/>
        <v>212</v>
      </c>
      <c r="AD136" s="25">
        <f t="shared" si="65"/>
        <v>12.5</v>
      </c>
      <c r="AE136" s="25">
        <v>0</v>
      </c>
      <c r="AF136" s="10">
        <f t="shared" si="66"/>
        <v>1421.6</v>
      </c>
      <c r="AG136" s="11">
        <f t="shared" si="67"/>
        <v>3920</v>
      </c>
      <c r="AH136" s="17">
        <f t="shared" si="68"/>
        <v>7986204</v>
      </c>
      <c r="AI136" s="11">
        <f t="shared" si="69"/>
        <v>336919</v>
      </c>
      <c r="AJ136" s="78"/>
      <c r="AK136" s="69">
        <v>337</v>
      </c>
      <c r="AL136" s="70">
        <f t="shared" si="70"/>
        <v>0</v>
      </c>
      <c r="AM136" s="1" t="b">
        <f t="shared" si="71"/>
        <v>0</v>
      </c>
      <c r="AN136" s="71">
        <f t="shared" si="72"/>
        <v>0</v>
      </c>
      <c r="AO136" s="72">
        <f t="shared" si="73"/>
        <v>0</v>
      </c>
      <c r="AP136" s="73">
        <f t="shared" si="74"/>
        <v>0</v>
      </c>
      <c r="AQ136" s="1" t="b">
        <f t="shared" si="75"/>
        <v>1</v>
      </c>
      <c r="AR136" s="1">
        <f t="shared" si="76"/>
        <v>662.68129999999996</v>
      </c>
      <c r="AS136" s="72">
        <f t="shared" si="77"/>
        <v>0.30225099999999999</v>
      </c>
      <c r="AT136" s="73">
        <f t="shared" si="78"/>
        <v>252.5</v>
      </c>
      <c r="AU136" s="74">
        <f t="shared" si="79"/>
        <v>0</v>
      </c>
      <c r="AV136" s="75">
        <f t="shared" si="80"/>
        <v>252.5</v>
      </c>
      <c r="AW136" s="78"/>
      <c r="AX136" s="33">
        <v>337</v>
      </c>
      <c r="AY136" s="34" t="s">
        <v>180</v>
      </c>
      <c r="AZ136" s="34" t="s">
        <v>183</v>
      </c>
      <c r="BA136" s="43" t="s">
        <v>448</v>
      </c>
      <c r="BB136" s="44">
        <v>1</v>
      </c>
      <c r="BC136" s="43" t="str">
        <f t="shared" si="56"/>
        <v>YES</v>
      </c>
      <c r="BD136" s="45">
        <f t="shared" si="81"/>
        <v>7.9</v>
      </c>
      <c r="BE136" s="43" t="str">
        <f t="shared" si="82"/>
        <v>NO</v>
      </c>
      <c r="BF136" s="43" t="str">
        <f t="shared" si="83"/>
        <v>NO</v>
      </c>
    </row>
    <row r="137" spans="1:58" x14ac:dyDescent="0.35">
      <c r="A137" s="9">
        <v>338</v>
      </c>
      <c r="B137" s="1" t="s">
        <v>184</v>
      </c>
      <c r="C137" s="1" t="s">
        <v>185</v>
      </c>
      <c r="D137" s="26">
        <v>374.5</v>
      </c>
      <c r="E137" s="32">
        <v>366</v>
      </c>
      <c r="F137" s="10">
        <v>370.3</v>
      </c>
      <c r="G137" s="10">
        <v>4.5</v>
      </c>
      <c r="H137" s="10">
        <v>0</v>
      </c>
      <c r="I137" s="10">
        <f t="shared" si="57"/>
        <v>374.8</v>
      </c>
      <c r="J137" s="10">
        <v>171.9</v>
      </c>
      <c r="K137" s="11">
        <v>145970</v>
      </c>
      <c r="L137" s="10">
        <v>27.1</v>
      </c>
      <c r="M137" s="10">
        <v>0</v>
      </c>
      <c r="N137" s="10">
        <v>44.5</v>
      </c>
      <c r="O137" s="10">
        <v>10.5</v>
      </c>
      <c r="P137" s="10">
        <v>0</v>
      </c>
      <c r="Q137" s="10">
        <f t="shared" si="58"/>
        <v>628.79999999999995</v>
      </c>
      <c r="R137" s="11">
        <v>0</v>
      </c>
      <c r="S137" s="17">
        <f t="shared" si="59"/>
        <v>3381686</v>
      </c>
      <c r="T137" s="10">
        <v>358.5</v>
      </c>
      <c r="U137" s="25"/>
      <c r="V137" s="46">
        <f t="shared" si="60"/>
        <v>358.5</v>
      </c>
      <c r="W137" s="25">
        <v>4.5</v>
      </c>
      <c r="X137" s="25">
        <v>0</v>
      </c>
      <c r="Y137" s="10">
        <f t="shared" si="61"/>
        <v>363</v>
      </c>
      <c r="Z137" s="10">
        <f t="shared" si="62"/>
        <v>168</v>
      </c>
      <c r="AA137" s="25">
        <v>27.1</v>
      </c>
      <c r="AB137" s="25">
        <f t="shared" si="63"/>
        <v>0</v>
      </c>
      <c r="AC137" s="25">
        <f t="shared" si="64"/>
        <v>44.5</v>
      </c>
      <c r="AD137" s="25">
        <f t="shared" si="65"/>
        <v>10.5</v>
      </c>
      <c r="AE137" s="25">
        <v>0</v>
      </c>
      <c r="AF137" s="10">
        <f t="shared" si="66"/>
        <v>613.1</v>
      </c>
      <c r="AG137" s="11">
        <f t="shared" si="67"/>
        <v>0</v>
      </c>
      <c r="AH137" s="17">
        <f t="shared" si="68"/>
        <v>3442557</v>
      </c>
      <c r="AI137" s="11">
        <f t="shared" si="69"/>
        <v>60871</v>
      </c>
      <c r="AJ137" s="78"/>
      <c r="AK137" s="69">
        <v>338</v>
      </c>
      <c r="AL137" s="70">
        <f t="shared" si="70"/>
        <v>0</v>
      </c>
      <c r="AM137" s="1" t="b">
        <f t="shared" si="71"/>
        <v>0</v>
      </c>
      <c r="AN137" s="71">
        <f t="shared" si="72"/>
        <v>0</v>
      </c>
      <c r="AO137" s="72">
        <f t="shared" si="73"/>
        <v>0</v>
      </c>
      <c r="AP137" s="73">
        <f t="shared" si="74"/>
        <v>0</v>
      </c>
      <c r="AQ137" s="1" t="b">
        <f t="shared" si="75"/>
        <v>1</v>
      </c>
      <c r="AR137" s="1">
        <f t="shared" si="76"/>
        <v>77.962500000000006</v>
      </c>
      <c r="AS137" s="72">
        <f t="shared" si="77"/>
        <v>0.46278200000000003</v>
      </c>
      <c r="AT137" s="73">
        <f t="shared" si="78"/>
        <v>168</v>
      </c>
      <c r="AU137" s="74">
        <f t="shared" si="79"/>
        <v>0</v>
      </c>
      <c r="AV137" s="75">
        <f t="shared" si="80"/>
        <v>168</v>
      </c>
      <c r="AW137" s="78"/>
      <c r="AX137" s="33">
        <v>338</v>
      </c>
      <c r="AY137" s="34" t="s">
        <v>184</v>
      </c>
      <c r="AZ137" s="34" t="s">
        <v>185</v>
      </c>
      <c r="BA137" s="43" t="s">
        <v>447</v>
      </c>
      <c r="BB137" s="44">
        <v>1</v>
      </c>
      <c r="BC137" s="43" t="str">
        <f t="shared" ref="BC137:BC200" si="84">IF(BB137&gt;0, "YES", "NO")</f>
        <v>YES</v>
      </c>
      <c r="BD137" s="45">
        <f t="shared" si="81"/>
        <v>-7.5</v>
      </c>
      <c r="BE137" s="43" t="str">
        <f t="shared" si="82"/>
        <v>YES</v>
      </c>
      <c r="BF137" s="43" t="str">
        <f t="shared" si="83"/>
        <v>NO</v>
      </c>
    </row>
    <row r="138" spans="1:58" x14ac:dyDescent="0.35">
      <c r="A138" s="9">
        <v>339</v>
      </c>
      <c r="B138" s="1" t="s">
        <v>184</v>
      </c>
      <c r="C138" s="1" t="s">
        <v>186</v>
      </c>
      <c r="D138" s="26">
        <v>418.5</v>
      </c>
      <c r="E138" s="32">
        <v>436.5</v>
      </c>
      <c r="F138" s="10">
        <v>436.5</v>
      </c>
      <c r="G138" s="10">
        <v>9.5</v>
      </c>
      <c r="H138" s="10">
        <v>0</v>
      </c>
      <c r="I138" s="10">
        <f t="shared" si="57"/>
        <v>446</v>
      </c>
      <c r="J138" s="10">
        <v>193.8</v>
      </c>
      <c r="K138" s="11">
        <v>207257</v>
      </c>
      <c r="L138" s="10">
        <v>38.5</v>
      </c>
      <c r="M138" s="10">
        <v>0</v>
      </c>
      <c r="N138" s="10">
        <v>66.3</v>
      </c>
      <c r="O138" s="10">
        <v>12.2</v>
      </c>
      <c r="P138" s="10">
        <v>0</v>
      </c>
      <c r="Q138" s="10">
        <f t="shared" si="58"/>
        <v>756.8</v>
      </c>
      <c r="R138" s="11">
        <v>5600</v>
      </c>
      <c r="S138" s="17">
        <f t="shared" si="59"/>
        <v>4075670</v>
      </c>
      <c r="T138" s="10">
        <v>431.8</v>
      </c>
      <c r="U138" s="25"/>
      <c r="V138" s="46">
        <f t="shared" si="60"/>
        <v>431.8</v>
      </c>
      <c r="W138" s="25">
        <v>9.5</v>
      </c>
      <c r="X138" s="25">
        <v>0</v>
      </c>
      <c r="Y138" s="10">
        <f t="shared" si="61"/>
        <v>441.3</v>
      </c>
      <c r="Z138" s="10">
        <f t="shared" si="62"/>
        <v>192.5</v>
      </c>
      <c r="AA138" s="25">
        <v>38.5</v>
      </c>
      <c r="AB138" s="25">
        <f t="shared" si="63"/>
        <v>0</v>
      </c>
      <c r="AC138" s="25">
        <f t="shared" si="64"/>
        <v>66.3</v>
      </c>
      <c r="AD138" s="25">
        <f t="shared" si="65"/>
        <v>12.2</v>
      </c>
      <c r="AE138" s="25">
        <v>0</v>
      </c>
      <c r="AF138" s="10">
        <f t="shared" si="66"/>
        <v>750.8</v>
      </c>
      <c r="AG138" s="11">
        <f t="shared" si="67"/>
        <v>5600</v>
      </c>
      <c r="AH138" s="17">
        <f t="shared" si="68"/>
        <v>4221342</v>
      </c>
      <c r="AI138" s="11">
        <f t="shared" si="69"/>
        <v>145672</v>
      </c>
      <c r="AJ138" s="78"/>
      <c r="AK138" s="69">
        <v>339</v>
      </c>
      <c r="AL138" s="70">
        <f t="shared" si="70"/>
        <v>0</v>
      </c>
      <c r="AM138" s="1" t="b">
        <f t="shared" si="71"/>
        <v>0</v>
      </c>
      <c r="AN138" s="71">
        <f t="shared" si="72"/>
        <v>0</v>
      </c>
      <c r="AO138" s="72">
        <f t="shared" si="73"/>
        <v>0</v>
      </c>
      <c r="AP138" s="73">
        <f t="shared" si="74"/>
        <v>0</v>
      </c>
      <c r="AQ138" s="1" t="b">
        <f t="shared" si="75"/>
        <v>1</v>
      </c>
      <c r="AR138" s="1">
        <f t="shared" si="76"/>
        <v>174.8588</v>
      </c>
      <c r="AS138" s="72">
        <f t="shared" si="77"/>
        <v>0.43618000000000001</v>
      </c>
      <c r="AT138" s="73">
        <f t="shared" si="78"/>
        <v>192.5</v>
      </c>
      <c r="AU138" s="74">
        <f t="shared" si="79"/>
        <v>0</v>
      </c>
      <c r="AV138" s="75">
        <f t="shared" si="80"/>
        <v>192.5</v>
      </c>
      <c r="AW138" s="78"/>
      <c r="AX138" s="33">
        <v>339</v>
      </c>
      <c r="AY138" s="34" t="s">
        <v>184</v>
      </c>
      <c r="AZ138" s="34" t="s">
        <v>186</v>
      </c>
      <c r="BA138" s="43" t="s">
        <v>447</v>
      </c>
      <c r="BB138" s="44">
        <v>1</v>
      </c>
      <c r="BC138" s="43" t="str">
        <f t="shared" si="84"/>
        <v>YES</v>
      </c>
      <c r="BD138" s="45">
        <f t="shared" si="81"/>
        <v>-4.7</v>
      </c>
      <c r="BE138" s="43" t="str">
        <f t="shared" si="82"/>
        <v>YES</v>
      </c>
      <c r="BF138" s="43" t="str">
        <f t="shared" si="83"/>
        <v>NO</v>
      </c>
    </row>
    <row r="139" spans="1:58" x14ac:dyDescent="0.35">
      <c r="A139" s="9">
        <v>340</v>
      </c>
      <c r="B139" s="1" t="s">
        <v>184</v>
      </c>
      <c r="C139" s="1" t="s">
        <v>187</v>
      </c>
      <c r="D139" s="26">
        <v>817.5</v>
      </c>
      <c r="E139" s="32">
        <v>835.4</v>
      </c>
      <c r="F139" s="10">
        <v>835.4</v>
      </c>
      <c r="G139" s="10">
        <v>0</v>
      </c>
      <c r="H139" s="10">
        <v>0</v>
      </c>
      <c r="I139" s="10">
        <f t="shared" si="57"/>
        <v>835.4</v>
      </c>
      <c r="J139" s="10">
        <v>252.5</v>
      </c>
      <c r="K139" s="11">
        <v>429092</v>
      </c>
      <c r="L139" s="10">
        <v>79.8</v>
      </c>
      <c r="M139" s="10">
        <v>0.4</v>
      </c>
      <c r="N139" s="10">
        <v>106</v>
      </c>
      <c r="O139" s="10">
        <v>15.6</v>
      </c>
      <c r="P139" s="10">
        <v>0</v>
      </c>
      <c r="Q139" s="10">
        <f t="shared" si="58"/>
        <v>1289.7</v>
      </c>
      <c r="R139" s="11">
        <v>35840</v>
      </c>
      <c r="S139" s="17">
        <f t="shared" si="59"/>
        <v>6971847</v>
      </c>
      <c r="T139" s="10">
        <v>826.9</v>
      </c>
      <c r="U139" s="25"/>
      <c r="V139" s="46">
        <f t="shared" si="60"/>
        <v>826.9</v>
      </c>
      <c r="W139" s="25">
        <v>0</v>
      </c>
      <c r="X139" s="25">
        <v>0</v>
      </c>
      <c r="Y139" s="10">
        <f t="shared" si="61"/>
        <v>826.9</v>
      </c>
      <c r="Z139" s="10">
        <f t="shared" si="62"/>
        <v>252.3</v>
      </c>
      <c r="AA139" s="25">
        <v>79.8</v>
      </c>
      <c r="AB139" s="25">
        <f t="shared" si="63"/>
        <v>0.4</v>
      </c>
      <c r="AC139" s="25">
        <f t="shared" si="64"/>
        <v>106</v>
      </c>
      <c r="AD139" s="25">
        <f t="shared" si="65"/>
        <v>15.6</v>
      </c>
      <c r="AE139" s="25">
        <v>0</v>
      </c>
      <c r="AF139" s="10">
        <f t="shared" si="66"/>
        <v>1281</v>
      </c>
      <c r="AG139" s="11">
        <f t="shared" si="67"/>
        <v>35840</v>
      </c>
      <c r="AH139" s="17">
        <f t="shared" si="68"/>
        <v>7228655</v>
      </c>
      <c r="AI139" s="11">
        <f t="shared" si="69"/>
        <v>256808</v>
      </c>
      <c r="AJ139" s="78"/>
      <c r="AK139" s="69">
        <v>340</v>
      </c>
      <c r="AL139" s="70">
        <f t="shared" si="70"/>
        <v>0</v>
      </c>
      <c r="AM139" s="1" t="b">
        <f t="shared" si="71"/>
        <v>0</v>
      </c>
      <c r="AN139" s="71">
        <f t="shared" si="72"/>
        <v>0</v>
      </c>
      <c r="AO139" s="72">
        <f t="shared" si="73"/>
        <v>0</v>
      </c>
      <c r="AP139" s="73">
        <f t="shared" si="74"/>
        <v>0</v>
      </c>
      <c r="AQ139" s="1" t="b">
        <f t="shared" si="75"/>
        <v>1</v>
      </c>
      <c r="AR139" s="1">
        <f t="shared" si="76"/>
        <v>652.03880000000004</v>
      </c>
      <c r="AS139" s="72">
        <f t="shared" si="77"/>
        <v>0.30517300000000003</v>
      </c>
      <c r="AT139" s="73">
        <f t="shared" si="78"/>
        <v>252.3</v>
      </c>
      <c r="AU139" s="74">
        <f t="shared" si="79"/>
        <v>0</v>
      </c>
      <c r="AV139" s="75">
        <f t="shared" si="80"/>
        <v>252.3</v>
      </c>
      <c r="AW139" s="78"/>
      <c r="AX139" s="33">
        <v>340</v>
      </c>
      <c r="AY139" s="34" t="s">
        <v>184</v>
      </c>
      <c r="AZ139" s="34" t="s">
        <v>187</v>
      </c>
      <c r="BA139" s="43" t="s">
        <v>448</v>
      </c>
      <c r="BB139" s="44">
        <v>1</v>
      </c>
      <c r="BC139" s="43" t="str">
        <f t="shared" si="84"/>
        <v>YES</v>
      </c>
      <c r="BD139" s="45">
        <f t="shared" si="81"/>
        <v>-8.5</v>
      </c>
      <c r="BE139" s="43" t="str">
        <f t="shared" si="82"/>
        <v>YES</v>
      </c>
      <c r="BF139" s="43" t="str">
        <f t="shared" si="83"/>
        <v>YES</v>
      </c>
    </row>
    <row r="140" spans="1:58" x14ac:dyDescent="0.35">
      <c r="A140" s="9">
        <v>341</v>
      </c>
      <c r="B140" s="1" t="s">
        <v>184</v>
      </c>
      <c r="C140" s="1" t="s">
        <v>188</v>
      </c>
      <c r="D140" s="26">
        <v>522.9</v>
      </c>
      <c r="E140" s="32">
        <v>508.5</v>
      </c>
      <c r="F140" s="10">
        <v>533.5</v>
      </c>
      <c r="G140" s="10">
        <v>6</v>
      </c>
      <c r="H140" s="10">
        <v>0</v>
      </c>
      <c r="I140" s="10">
        <f t="shared" si="57"/>
        <v>539.5</v>
      </c>
      <c r="J140" s="10">
        <v>217.3</v>
      </c>
      <c r="K140" s="11">
        <v>227735</v>
      </c>
      <c r="L140" s="10">
        <v>42.3</v>
      </c>
      <c r="M140" s="10">
        <v>0</v>
      </c>
      <c r="N140" s="10">
        <v>121.4</v>
      </c>
      <c r="O140" s="10">
        <v>6.2</v>
      </c>
      <c r="P140" s="10">
        <v>0</v>
      </c>
      <c r="Q140" s="10">
        <f t="shared" si="58"/>
        <v>926.7</v>
      </c>
      <c r="R140" s="11">
        <v>0</v>
      </c>
      <c r="S140" s="17">
        <f t="shared" si="59"/>
        <v>4983793</v>
      </c>
      <c r="T140" s="10">
        <v>475.5</v>
      </c>
      <c r="U140" s="25"/>
      <c r="V140" s="46">
        <f t="shared" si="60"/>
        <v>502.3</v>
      </c>
      <c r="W140" s="25">
        <v>6</v>
      </c>
      <c r="X140" s="25">
        <v>0</v>
      </c>
      <c r="Y140" s="10">
        <f t="shared" si="61"/>
        <v>508.3</v>
      </c>
      <c r="Z140" s="10">
        <f t="shared" si="62"/>
        <v>210.1</v>
      </c>
      <c r="AA140" s="25">
        <v>42.3</v>
      </c>
      <c r="AB140" s="25">
        <f t="shared" si="63"/>
        <v>0</v>
      </c>
      <c r="AC140" s="25">
        <f t="shared" si="64"/>
        <v>121.4</v>
      </c>
      <c r="AD140" s="25">
        <f t="shared" si="65"/>
        <v>6.2</v>
      </c>
      <c r="AE140" s="25">
        <v>0</v>
      </c>
      <c r="AF140" s="10">
        <f t="shared" si="66"/>
        <v>888.3</v>
      </c>
      <c r="AG140" s="11">
        <f t="shared" si="67"/>
        <v>0</v>
      </c>
      <c r="AH140" s="17">
        <f t="shared" si="68"/>
        <v>4987805</v>
      </c>
      <c r="AI140" s="11">
        <f t="shared" si="69"/>
        <v>4012</v>
      </c>
      <c r="AJ140" s="78"/>
      <c r="AK140" s="69">
        <v>341</v>
      </c>
      <c r="AL140" s="70">
        <f t="shared" si="70"/>
        <v>0</v>
      </c>
      <c r="AM140" s="1" t="b">
        <f t="shared" si="71"/>
        <v>0</v>
      </c>
      <c r="AN140" s="71">
        <f t="shared" si="72"/>
        <v>0</v>
      </c>
      <c r="AO140" s="72">
        <f t="shared" si="73"/>
        <v>0</v>
      </c>
      <c r="AP140" s="73">
        <f t="shared" si="74"/>
        <v>0</v>
      </c>
      <c r="AQ140" s="1" t="b">
        <f t="shared" si="75"/>
        <v>1</v>
      </c>
      <c r="AR140" s="1">
        <f t="shared" si="76"/>
        <v>257.7713</v>
      </c>
      <c r="AS140" s="72">
        <f t="shared" si="77"/>
        <v>0.41341699999999998</v>
      </c>
      <c r="AT140" s="73">
        <f t="shared" si="78"/>
        <v>210.1</v>
      </c>
      <c r="AU140" s="74">
        <f t="shared" si="79"/>
        <v>0</v>
      </c>
      <c r="AV140" s="75">
        <f t="shared" si="80"/>
        <v>210.1</v>
      </c>
      <c r="AW140" s="78"/>
      <c r="AX140" s="33">
        <v>341</v>
      </c>
      <c r="AY140" s="34" t="s">
        <v>184</v>
      </c>
      <c r="AZ140" s="34" t="s">
        <v>188</v>
      </c>
      <c r="BA140" s="43" t="s">
        <v>448</v>
      </c>
      <c r="BB140" s="44">
        <v>1</v>
      </c>
      <c r="BC140" s="43" t="str">
        <f t="shared" si="84"/>
        <v>YES</v>
      </c>
      <c r="BD140" s="45">
        <f t="shared" si="81"/>
        <v>-33</v>
      </c>
      <c r="BE140" s="43" t="str">
        <f t="shared" si="82"/>
        <v>YES</v>
      </c>
      <c r="BF140" s="43" t="str">
        <f t="shared" si="83"/>
        <v>YES</v>
      </c>
    </row>
    <row r="141" spans="1:58" x14ac:dyDescent="0.35">
      <c r="A141" s="9">
        <v>342</v>
      </c>
      <c r="B141" s="1" t="s">
        <v>184</v>
      </c>
      <c r="C141" s="1" t="s">
        <v>189</v>
      </c>
      <c r="D141" s="26">
        <v>420</v>
      </c>
      <c r="E141" s="32">
        <v>409.5</v>
      </c>
      <c r="F141" s="10">
        <v>414.8</v>
      </c>
      <c r="G141" s="10">
        <v>12.5</v>
      </c>
      <c r="H141" s="10">
        <v>0</v>
      </c>
      <c r="I141" s="10">
        <f t="shared" si="57"/>
        <v>427.3</v>
      </c>
      <c r="J141" s="10">
        <v>188.4</v>
      </c>
      <c r="K141" s="11">
        <v>197554</v>
      </c>
      <c r="L141" s="10">
        <v>36.700000000000003</v>
      </c>
      <c r="M141" s="10">
        <v>0</v>
      </c>
      <c r="N141" s="10">
        <v>103.3</v>
      </c>
      <c r="O141" s="10">
        <v>15.4</v>
      </c>
      <c r="P141" s="10">
        <v>0</v>
      </c>
      <c r="Q141" s="10">
        <f t="shared" si="58"/>
        <v>771.1</v>
      </c>
      <c r="R141" s="11">
        <v>0</v>
      </c>
      <c r="S141" s="17">
        <f t="shared" si="59"/>
        <v>4146976</v>
      </c>
      <c r="T141" s="10">
        <v>407.1</v>
      </c>
      <c r="U141" s="25"/>
      <c r="V141" s="46">
        <f t="shared" si="60"/>
        <v>407.1</v>
      </c>
      <c r="W141" s="25">
        <v>12.5</v>
      </c>
      <c r="X141" s="25">
        <v>0</v>
      </c>
      <c r="Y141" s="10">
        <f t="shared" si="61"/>
        <v>419.6</v>
      </c>
      <c r="Z141" s="10">
        <f t="shared" si="62"/>
        <v>186.1</v>
      </c>
      <c r="AA141" s="25">
        <v>36.700000000000003</v>
      </c>
      <c r="AB141" s="25">
        <f t="shared" si="63"/>
        <v>0</v>
      </c>
      <c r="AC141" s="25">
        <f t="shared" si="64"/>
        <v>103.3</v>
      </c>
      <c r="AD141" s="25">
        <f t="shared" si="65"/>
        <v>15.4</v>
      </c>
      <c r="AE141" s="25">
        <v>0</v>
      </c>
      <c r="AF141" s="10">
        <f t="shared" si="66"/>
        <v>761.1</v>
      </c>
      <c r="AG141" s="11">
        <f t="shared" si="67"/>
        <v>0</v>
      </c>
      <c r="AH141" s="17">
        <f t="shared" si="68"/>
        <v>4273577</v>
      </c>
      <c r="AI141" s="11">
        <f t="shared" si="69"/>
        <v>126601</v>
      </c>
      <c r="AJ141" s="78"/>
      <c r="AK141" s="69">
        <v>342</v>
      </c>
      <c r="AL141" s="70">
        <f t="shared" si="70"/>
        <v>0</v>
      </c>
      <c r="AM141" s="1" t="b">
        <f t="shared" si="71"/>
        <v>0</v>
      </c>
      <c r="AN141" s="71">
        <f t="shared" si="72"/>
        <v>0</v>
      </c>
      <c r="AO141" s="72">
        <f t="shared" si="73"/>
        <v>0</v>
      </c>
      <c r="AP141" s="73">
        <f t="shared" si="74"/>
        <v>0</v>
      </c>
      <c r="AQ141" s="1" t="b">
        <f t="shared" si="75"/>
        <v>1</v>
      </c>
      <c r="AR141" s="1">
        <f t="shared" si="76"/>
        <v>148.005</v>
      </c>
      <c r="AS141" s="72">
        <f t="shared" si="77"/>
        <v>0.443552</v>
      </c>
      <c r="AT141" s="73">
        <f t="shared" si="78"/>
        <v>186.1</v>
      </c>
      <c r="AU141" s="74">
        <f t="shared" si="79"/>
        <v>0</v>
      </c>
      <c r="AV141" s="75">
        <f t="shared" si="80"/>
        <v>186.1</v>
      </c>
      <c r="AW141" s="78"/>
      <c r="AX141" s="33">
        <v>342</v>
      </c>
      <c r="AY141" s="34" t="s">
        <v>184</v>
      </c>
      <c r="AZ141" s="34" t="s">
        <v>189</v>
      </c>
      <c r="BA141" s="43" t="s">
        <v>447</v>
      </c>
      <c r="BB141" s="44">
        <v>1</v>
      </c>
      <c r="BC141" s="43" t="str">
        <f t="shared" si="84"/>
        <v>YES</v>
      </c>
      <c r="BD141" s="45">
        <f t="shared" si="81"/>
        <v>-2.4</v>
      </c>
      <c r="BE141" s="43" t="str">
        <f t="shared" si="82"/>
        <v>YES</v>
      </c>
      <c r="BF141" s="43" t="str">
        <f t="shared" si="83"/>
        <v>NO</v>
      </c>
    </row>
    <row r="142" spans="1:58" x14ac:dyDescent="0.35">
      <c r="A142" s="9">
        <v>343</v>
      </c>
      <c r="B142" s="1" t="s">
        <v>184</v>
      </c>
      <c r="C142" s="1" t="s">
        <v>190</v>
      </c>
      <c r="D142" s="26">
        <v>729.3</v>
      </c>
      <c r="E142" s="32">
        <v>751.1</v>
      </c>
      <c r="F142" s="10">
        <v>751.1</v>
      </c>
      <c r="G142" s="10">
        <v>11.5</v>
      </c>
      <c r="H142" s="10">
        <v>0</v>
      </c>
      <c r="I142" s="10">
        <f t="shared" si="57"/>
        <v>762.6</v>
      </c>
      <c r="J142" s="10">
        <v>249.4</v>
      </c>
      <c r="K142" s="11">
        <v>430970</v>
      </c>
      <c r="L142" s="10">
        <v>80.099999999999994</v>
      </c>
      <c r="M142" s="10">
        <v>0.2</v>
      </c>
      <c r="N142" s="10">
        <v>119.8</v>
      </c>
      <c r="O142" s="10">
        <v>10.8</v>
      </c>
      <c r="P142" s="10">
        <v>0</v>
      </c>
      <c r="Q142" s="10">
        <f t="shared" si="58"/>
        <v>1222.9000000000001</v>
      </c>
      <c r="R142" s="11">
        <v>61040</v>
      </c>
      <c r="S142" s="17">
        <f t="shared" si="59"/>
        <v>6637796</v>
      </c>
      <c r="T142" s="10">
        <v>737.6</v>
      </c>
      <c r="U142" s="25"/>
      <c r="V142" s="46">
        <f t="shared" si="60"/>
        <v>737.6</v>
      </c>
      <c r="W142" s="25">
        <v>11.5</v>
      </c>
      <c r="X142" s="25">
        <v>0</v>
      </c>
      <c r="Y142" s="10">
        <f t="shared" si="61"/>
        <v>749.1</v>
      </c>
      <c r="Z142" s="10">
        <f t="shared" si="62"/>
        <v>248.4</v>
      </c>
      <c r="AA142" s="25">
        <v>80.099999999999994</v>
      </c>
      <c r="AB142" s="25">
        <f t="shared" si="63"/>
        <v>0.2</v>
      </c>
      <c r="AC142" s="25">
        <f t="shared" si="64"/>
        <v>119.8</v>
      </c>
      <c r="AD142" s="25">
        <f t="shared" si="65"/>
        <v>10.8</v>
      </c>
      <c r="AE142" s="25">
        <v>0</v>
      </c>
      <c r="AF142" s="10">
        <f t="shared" si="66"/>
        <v>1208.4000000000001</v>
      </c>
      <c r="AG142" s="11">
        <f t="shared" si="67"/>
        <v>61040</v>
      </c>
      <c r="AH142" s="17">
        <f t="shared" si="68"/>
        <v>6846206</v>
      </c>
      <c r="AI142" s="11">
        <f t="shared" si="69"/>
        <v>208410</v>
      </c>
      <c r="AJ142" s="78"/>
      <c r="AK142" s="69">
        <v>343</v>
      </c>
      <c r="AL142" s="70">
        <f t="shared" si="70"/>
        <v>0</v>
      </c>
      <c r="AM142" s="1" t="b">
        <f t="shared" si="71"/>
        <v>0</v>
      </c>
      <c r="AN142" s="71">
        <f t="shared" si="72"/>
        <v>0</v>
      </c>
      <c r="AO142" s="72">
        <f t="shared" si="73"/>
        <v>0</v>
      </c>
      <c r="AP142" s="73">
        <f t="shared" si="74"/>
        <v>0</v>
      </c>
      <c r="AQ142" s="1" t="b">
        <f t="shared" si="75"/>
        <v>1</v>
      </c>
      <c r="AR142" s="1">
        <f t="shared" si="76"/>
        <v>555.76130000000001</v>
      </c>
      <c r="AS142" s="72">
        <f t="shared" si="77"/>
        <v>0.33160499999999998</v>
      </c>
      <c r="AT142" s="73">
        <f t="shared" si="78"/>
        <v>248.4</v>
      </c>
      <c r="AU142" s="74">
        <f t="shared" si="79"/>
        <v>0</v>
      </c>
      <c r="AV142" s="75">
        <f t="shared" si="80"/>
        <v>248.4</v>
      </c>
      <c r="AW142" s="78"/>
      <c r="AX142" s="33">
        <v>343</v>
      </c>
      <c r="AY142" s="34" t="s">
        <v>184</v>
      </c>
      <c r="AZ142" s="34" t="s">
        <v>190</v>
      </c>
      <c r="BA142" s="43" t="s">
        <v>448</v>
      </c>
      <c r="BB142" s="44">
        <v>0</v>
      </c>
      <c r="BC142" s="43" t="str">
        <f t="shared" si="84"/>
        <v>NO</v>
      </c>
      <c r="BD142" s="45">
        <f t="shared" si="81"/>
        <v>-13.5</v>
      </c>
      <c r="BE142" s="43" t="str">
        <f t="shared" si="82"/>
        <v>YES</v>
      </c>
      <c r="BF142" s="43" t="str">
        <f t="shared" si="83"/>
        <v>NO</v>
      </c>
    </row>
    <row r="143" spans="1:58" x14ac:dyDescent="0.35">
      <c r="A143" s="9">
        <v>344</v>
      </c>
      <c r="B143" s="1" t="s">
        <v>226</v>
      </c>
      <c r="C143" s="1" t="s">
        <v>227</v>
      </c>
      <c r="D143" s="26">
        <v>328.5</v>
      </c>
      <c r="E143" s="32">
        <v>321.2</v>
      </c>
      <c r="F143" s="10">
        <v>330.4</v>
      </c>
      <c r="G143" s="10">
        <v>13.5</v>
      </c>
      <c r="H143" s="10">
        <v>0</v>
      </c>
      <c r="I143" s="10">
        <f t="shared" si="57"/>
        <v>343.9</v>
      </c>
      <c r="J143" s="10">
        <v>161.4</v>
      </c>
      <c r="K143" s="11">
        <v>79796</v>
      </c>
      <c r="L143" s="10">
        <v>14.8</v>
      </c>
      <c r="M143" s="10">
        <v>0</v>
      </c>
      <c r="N143" s="10">
        <v>105.3</v>
      </c>
      <c r="O143" s="10">
        <v>6.9</v>
      </c>
      <c r="P143" s="10">
        <v>0</v>
      </c>
      <c r="Q143" s="10">
        <f t="shared" si="58"/>
        <v>632.29999999999995</v>
      </c>
      <c r="R143" s="11">
        <v>0</v>
      </c>
      <c r="S143" s="17">
        <f t="shared" si="59"/>
        <v>3400509</v>
      </c>
      <c r="T143" s="10">
        <v>330.4</v>
      </c>
      <c r="U143" s="25"/>
      <c r="V143" s="46">
        <f t="shared" si="60"/>
        <v>330.4</v>
      </c>
      <c r="W143" s="25">
        <v>13.5</v>
      </c>
      <c r="X143" s="25">
        <v>0</v>
      </c>
      <c r="Y143" s="10">
        <f t="shared" si="61"/>
        <v>343.9</v>
      </c>
      <c r="Z143" s="10">
        <f t="shared" si="62"/>
        <v>161.4</v>
      </c>
      <c r="AA143" s="25">
        <v>14.8</v>
      </c>
      <c r="AB143" s="25">
        <f t="shared" si="63"/>
        <v>0</v>
      </c>
      <c r="AC143" s="25">
        <f t="shared" si="64"/>
        <v>105.3</v>
      </c>
      <c r="AD143" s="25">
        <f t="shared" si="65"/>
        <v>6.9</v>
      </c>
      <c r="AE143" s="25">
        <v>0</v>
      </c>
      <c r="AF143" s="10">
        <f t="shared" si="66"/>
        <v>632.29999999999995</v>
      </c>
      <c r="AG143" s="11">
        <f t="shared" si="67"/>
        <v>0</v>
      </c>
      <c r="AH143" s="17">
        <f t="shared" si="68"/>
        <v>3550365</v>
      </c>
      <c r="AI143" s="11">
        <f t="shared" si="69"/>
        <v>149856</v>
      </c>
      <c r="AJ143" s="78"/>
      <c r="AK143" s="69">
        <v>344</v>
      </c>
      <c r="AL143" s="70">
        <f t="shared" si="70"/>
        <v>0</v>
      </c>
      <c r="AM143" s="1" t="b">
        <f t="shared" si="71"/>
        <v>0</v>
      </c>
      <c r="AN143" s="71">
        <f t="shared" si="72"/>
        <v>0</v>
      </c>
      <c r="AO143" s="72">
        <f t="shared" si="73"/>
        <v>0</v>
      </c>
      <c r="AP143" s="73">
        <f t="shared" si="74"/>
        <v>0</v>
      </c>
      <c r="AQ143" s="1" t="b">
        <f t="shared" si="75"/>
        <v>1</v>
      </c>
      <c r="AR143" s="1">
        <f t="shared" si="76"/>
        <v>54.326300000000003</v>
      </c>
      <c r="AS143" s="72">
        <f t="shared" si="77"/>
        <v>0.46927099999999999</v>
      </c>
      <c r="AT143" s="73">
        <f t="shared" si="78"/>
        <v>161.4</v>
      </c>
      <c r="AU143" s="74">
        <f t="shared" si="79"/>
        <v>0</v>
      </c>
      <c r="AV143" s="75">
        <f t="shared" si="80"/>
        <v>161.4</v>
      </c>
      <c r="AW143" s="78"/>
      <c r="AX143" s="33">
        <v>344</v>
      </c>
      <c r="AY143" s="34" t="s">
        <v>226</v>
      </c>
      <c r="AZ143" s="34" t="s">
        <v>227</v>
      </c>
      <c r="BA143" s="43" t="s">
        <v>447</v>
      </c>
      <c r="BB143" s="44">
        <v>0</v>
      </c>
      <c r="BC143" s="43" t="str">
        <f t="shared" si="84"/>
        <v>NO</v>
      </c>
      <c r="BD143" s="45">
        <f t="shared" si="81"/>
        <v>9.1999999999999993</v>
      </c>
      <c r="BE143" s="43" t="str">
        <f t="shared" si="82"/>
        <v>NO</v>
      </c>
      <c r="BF143" s="43" t="str">
        <f t="shared" si="83"/>
        <v>NO</v>
      </c>
    </row>
    <row r="144" spans="1:58" x14ac:dyDescent="0.35">
      <c r="A144" s="9">
        <v>345</v>
      </c>
      <c r="B144" s="1" t="s">
        <v>361</v>
      </c>
      <c r="C144" s="1" t="s">
        <v>362</v>
      </c>
      <c r="D144" s="26">
        <v>3665.3</v>
      </c>
      <c r="E144" s="32">
        <v>3569.2</v>
      </c>
      <c r="F144" s="10">
        <v>3617.3</v>
      </c>
      <c r="G144" s="10">
        <v>62</v>
      </c>
      <c r="H144" s="10">
        <v>0</v>
      </c>
      <c r="I144" s="10">
        <f t="shared" si="57"/>
        <v>3679.3</v>
      </c>
      <c r="J144" s="10">
        <v>128.9</v>
      </c>
      <c r="K144" s="11">
        <v>1112111</v>
      </c>
      <c r="L144" s="10">
        <v>206.8</v>
      </c>
      <c r="M144" s="10">
        <v>4.4000000000000004</v>
      </c>
      <c r="N144" s="10">
        <v>659.8</v>
      </c>
      <c r="O144" s="10">
        <v>130.69999999999999</v>
      </c>
      <c r="P144" s="10">
        <v>0</v>
      </c>
      <c r="Q144" s="10">
        <f t="shared" si="58"/>
        <v>4809.8999999999996</v>
      </c>
      <c r="R144" s="11">
        <v>134960</v>
      </c>
      <c r="S144" s="17">
        <f t="shared" si="59"/>
        <v>26002602</v>
      </c>
      <c r="T144" s="10">
        <v>3485.8</v>
      </c>
      <c r="U144" s="25"/>
      <c r="V144" s="46">
        <f t="shared" si="60"/>
        <v>3485.8</v>
      </c>
      <c r="W144" s="25">
        <v>62</v>
      </c>
      <c r="X144" s="25">
        <v>0</v>
      </c>
      <c r="Y144" s="10">
        <f t="shared" si="61"/>
        <v>3547.8</v>
      </c>
      <c r="Z144" s="10">
        <f t="shared" si="62"/>
        <v>124.3</v>
      </c>
      <c r="AA144" s="25">
        <v>206.8</v>
      </c>
      <c r="AB144" s="25">
        <f t="shared" si="63"/>
        <v>4.4000000000000004</v>
      </c>
      <c r="AC144" s="25">
        <f t="shared" si="64"/>
        <v>659.8</v>
      </c>
      <c r="AD144" s="25">
        <f t="shared" si="65"/>
        <v>130.69999999999999</v>
      </c>
      <c r="AE144" s="25">
        <v>0</v>
      </c>
      <c r="AF144" s="10">
        <f t="shared" si="66"/>
        <v>4673.8</v>
      </c>
      <c r="AG144" s="11">
        <f t="shared" si="67"/>
        <v>134960</v>
      </c>
      <c r="AH144" s="17">
        <f t="shared" si="68"/>
        <v>26378347</v>
      </c>
      <c r="AI144" s="11">
        <f t="shared" si="69"/>
        <v>375745</v>
      </c>
      <c r="AJ144" s="78"/>
      <c r="AK144" s="69">
        <v>345</v>
      </c>
      <c r="AL144" s="70">
        <f t="shared" si="70"/>
        <v>0</v>
      </c>
      <c r="AM144" s="1" t="b">
        <f t="shared" si="71"/>
        <v>0</v>
      </c>
      <c r="AN144" s="71">
        <f t="shared" si="72"/>
        <v>0</v>
      </c>
      <c r="AO144" s="72">
        <f t="shared" si="73"/>
        <v>0</v>
      </c>
      <c r="AP144" s="73">
        <f t="shared" si="74"/>
        <v>0</v>
      </c>
      <c r="AQ144" s="1" t="b">
        <f t="shared" si="75"/>
        <v>0</v>
      </c>
      <c r="AR144" s="1">
        <f t="shared" si="76"/>
        <v>0</v>
      </c>
      <c r="AS144" s="72">
        <f t="shared" si="77"/>
        <v>0</v>
      </c>
      <c r="AT144" s="73">
        <f t="shared" si="78"/>
        <v>0</v>
      </c>
      <c r="AU144" s="74">
        <f t="shared" si="79"/>
        <v>124.3</v>
      </c>
      <c r="AV144" s="75">
        <f t="shared" si="80"/>
        <v>124.3</v>
      </c>
      <c r="AW144" s="78"/>
      <c r="AX144" s="33">
        <v>345</v>
      </c>
      <c r="AY144" s="34" t="s">
        <v>361</v>
      </c>
      <c r="AZ144" s="34" t="s">
        <v>362</v>
      </c>
      <c r="BA144" s="43" t="s">
        <v>447</v>
      </c>
      <c r="BB144" s="44">
        <v>0</v>
      </c>
      <c r="BC144" s="43" t="str">
        <f t="shared" si="84"/>
        <v>NO</v>
      </c>
      <c r="BD144" s="45">
        <f t="shared" si="81"/>
        <v>-83.4</v>
      </c>
      <c r="BE144" s="43" t="str">
        <f t="shared" si="82"/>
        <v>YES</v>
      </c>
      <c r="BF144" s="43" t="str">
        <f t="shared" si="83"/>
        <v>NO</v>
      </c>
    </row>
    <row r="145" spans="1:58" x14ac:dyDescent="0.35">
      <c r="A145" s="9">
        <v>346</v>
      </c>
      <c r="B145" s="1" t="s">
        <v>226</v>
      </c>
      <c r="C145" s="1" t="s">
        <v>228</v>
      </c>
      <c r="D145" s="26">
        <v>539.79999999999995</v>
      </c>
      <c r="E145" s="32">
        <v>555.79999999999995</v>
      </c>
      <c r="F145" s="10">
        <v>555.79999999999995</v>
      </c>
      <c r="G145" s="10">
        <v>7.5</v>
      </c>
      <c r="H145" s="10">
        <v>0</v>
      </c>
      <c r="I145" s="10">
        <f t="shared" si="57"/>
        <v>563.29999999999995</v>
      </c>
      <c r="J145" s="10">
        <v>222.4</v>
      </c>
      <c r="K145" s="11">
        <v>364467</v>
      </c>
      <c r="L145" s="10">
        <v>67.8</v>
      </c>
      <c r="M145" s="10">
        <v>0.2</v>
      </c>
      <c r="N145" s="10">
        <v>147.69999999999999</v>
      </c>
      <c r="O145" s="10">
        <v>18.3</v>
      </c>
      <c r="P145" s="10">
        <v>0</v>
      </c>
      <c r="Q145" s="10">
        <f t="shared" si="58"/>
        <v>1019.7</v>
      </c>
      <c r="R145" s="11">
        <v>11200</v>
      </c>
      <c r="S145" s="17">
        <f t="shared" si="59"/>
        <v>5495147</v>
      </c>
      <c r="T145" s="10">
        <v>543</v>
      </c>
      <c r="U145" s="25"/>
      <c r="V145" s="46">
        <f t="shared" si="60"/>
        <v>543</v>
      </c>
      <c r="W145" s="25">
        <v>7.5</v>
      </c>
      <c r="X145" s="25">
        <v>0</v>
      </c>
      <c r="Y145" s="10">
        <f t="shared" si="61"/>
        <v>550.5</v>
      </c>
      <c r="Z145" s="10">
        <f t="shared" si="62"/>
        <v>219.7</v>
      </c>
      <c r="AA145" s="25">
        <v>67.8</v>
      </c>
      <c r="AB145" s="25">
        <f t="shared" si="63"/>
        <v>0.2</v>
      </c>
      <c r="AC145" s="25">
        <f t="shared" si="64"/>
        <v>147.69999999999999</v>
      </c>
      <c r="AD145" s="25">
        <f t="shared" si="65"/>
        <v>18.3</v>
      </c>
      <c r="AE145" s="25">
        <v>0</v>
      </c>
      <c r="AF145" s="10">
        <f t="shared" si="66"/>
        <v>1004.2</v>
      </c>
      <c r="AG145" s="11">
        <f t="shared" si="67"/>
        <v>11200</v>
      </c>
      <c r="AH145" s="17">
        <f t="shared" si="68"/>
        <v>5649783</v>
      </c>
      <c r="AI145" s="11">
        <f t="shared" si="69"/>
        <v>154636</v>
      </c>
      <c r="AJ145" s="78"/>
      <c r="AK145" s="69">
        <v>346</v>
      </c>
      <c r="AL145" s="70">
        <f t="shared" si="70"/>
        <v>0</v>
      </c>
      <c r="AM145" s="1" t="b">
        <f t="shared" si="71"/>
        <v>0</v>
      </c>
      <c r="AN145" s="71">
        <f t="shared" si="72"/>
        <v>0</v>
      </c>
      <c r="AO145" s="72">
        <f t="shared" si="73"/>
        <v>0</v>
      </c>
      <c r="AP145" s="73">
        <f t="shared" si="74"/>
        <v>0</v>
      </c>
      <c r="AQ145" s="1" t="b">
        <f t="shared" si="75"/>
        <v>1</v>
      </c>
      <c r="AR145" s="1">
        <f t="shared" si="76"/>
        <v>309.99380000000002</v>
      </c>
      <c r="AS145" s="72">
        <f t="shared" si="77"/>
        <v>0.39907900000000002</v>
      </c>
      <c r="AT145" s="73">
        <f t="shared" si="78"/>
        <v>219.7</v>
      </c>
      <c r="AU145" s="74">
        <f t="shared" si="79"/>
        <v>0</v>
      </c>
      <c r="AV145" s="75">
        <f t="shared" si="80"/>
        <v>219.7</v>
      </c>
      <c r="AW145" s="78"/>
      <c r="AX145" s="33">
        <v>346</v>
      </c>
      <c r="AY145" s="34" t="s">
        <v>226</v>
      </c>
      <c r="AZ145" s="34" t="s">
        <v>228</v>
      </c>
      <c r="BA145" s="43" t="s">
        <v>447</v>
      </c>
      <c r="BB145" s="44">
        <v>1</v>
      </c>
      <c r="BC145" s="43" t="str">
        <f t="shared" si="84"/>
        <v>YES</v>
      </c>
      <c r="BD145" s="45">
        <f t="shared" si="81"/>
        <v>-12.8</v>
      </c>
      <c r="BE145" s="43" t="str">
        <f t="shared" si="82"/>
        <v>YES</v>
      </c>
      <c r="BF145" s="43" t="str">
        <f t="shared" si="83"/>
        <v>NO</v>
      </c>
    </row>
    <row r="146" spans="1:58" x14ac:dyDescent="0.35">
      <c r="A146" s="9">
        <v>347</v>
      </c>
      <c r="B146" s="1" t="s">
        <v>118</v>
      </c>
      <c r="C146" s="1" t="s">
        <v>119</v>
      </c>
      <c r="D146" s="26">
        <v>272.5</v>
      </c>
      <c r="E146" s="32">
        <v>273</v>
      </c>
      <c r="F146" s="10">
        <v>273</v>
      </c>
      <c r="G146" s="10">
        <v>3.5</v>
      </c>
      <c r="H146" s="10">
        <v>0</v>
      </c>
      <c r="I146" s="10">
        <f t="shared" si="57"/>
        <v>276.5</v>
      </c>
      <c r="J146" s="10">
        <v>151.1</v>
      </c>
      <c r="K146" s="11">
        <v>150767</v>
      </c>
      <c r="L146" s="10">
        <v>28</v>
      </c>
      <c r="M146" s="10">
        <v>3.3</v>
      </c>
      <c r="N146" s="10">
        <v>63.6</v>
      </c>
      <c r="O146" s="10">
        <v>10.4</v>
      </c>
      <c r="P146" s="10">
        <v>0</v>
      </c>
      <c r="Q146" s="10">
        <f t="shared" si="58"/>
        <v>532.9</v>
      </c>
      <c r="R146" s="11">
        <v>0</v>
      </c>
      <c r="S146" s="17">
        <f t="shared" si="59"/>
        <v>2865936</v>
      </c>
      <c r="T146" s="10">
        <v>236</v>
      </c>
      <c r="U146" s="25"/>
      <c r="V146" s="46">
        <f t="shared" si="60"/>
        <v>236</v>
      </c>
      <c r="W146" s="25">
        <v>3.5</v>
      </c>
      <c r="X146" s="25">
        <v>0</v>
      </c>
      <c r="Y146" s="10">
        <f t="shared" si="61"/>
        <v>239.5</v>
      </c>
      <c r="Z146" s="10">
        <f t="shared" si="62"/>
        <v>154.4</v>
      </c>
      <c r="AA146" s="25">
        <v>28</v>
      </c>
      <c r="AB146" s="25">
        <f t="shared" si="63"/>
        <v>3.3</v>
      </c>
      <c r="AC146" s="25">
        <f t="shared" si="64"/>
        <v>63.6</v>
      </c>
      <c r="AD146" s="25">
        <f t="shared" si="65"/>
        <v>10.4</v>
      </c>
      <c r="AE146" s="25">
        <v>0</v>
      </c>
      <c r="AF146" s="10">
        <f t="shared" si="66"/>
        <v>499.2</v>
      </c>
      <c r="AG146" s="11">
        <f t="shared" si="67"/>
        <v>0</v>
      </c>
      <c r="AH146" s="17">
        <f t="shared" si="68"/>
        <v>2803008</v>
      </c>
      <c r="AI146" s="11">
        <f t="shared" si="69"/>
        <v>-62928</v>
      </c>
      <c r="AJ146" s="78"/>
      <c r="AK146" s="69">
        <v>347</v>
      </c>
      <c r="AL146" s="70">
        <f t="shared" si="70"/>
        <v>0</v>
      </c>
      <c r="AM146" s="1" t="b">
        <f t="shared" si="71"/>
        <v>1</v>
      </c>
      <c r="AN146" s="71">
        <f t="shared" si="72"/>
        <v>1346.873</v>
      </c>
      <c r="AO146" s="72">
        <f t="shared" si="73"/>
        <v>0.64455499999999999</v>
      </c>
      <c r="AP146" s="73">
        <f t="shared" si="74"/>
        <v>154.4</v>
      </c>
      <c r="AQ146" s="1" t="b">
        <f t="shared" si="75"/>
        <v>0</v>
      </c>
      <c r="AR146" s="1">
        <f t="shared" si="76"/>
        <v>0</v>
      </c>
      <c r="AS146" s="72">
        <f t="shared" si="77"/>
        <v>0</v>
      </c>
      <c r="AT146" s="73">
        <f t="shared" si="78"/>
        <v>0</v>
      </c>
      <c r="AU146" s="74">
        <f t="shared" si="79"/>
        <v>0</v>
      </c>
      <c r="AV146" s="75">
        <f t="shared" si="80"/>
        <v>154.4</v>
      </c>
      <c r="AW146" s="78"/>
      <c r="AX146" s="33">
        <v>347</v>
      </c>
      <c r="AY146" s="34" t="s">
        <v>118</v>
      </c>
      <c r="AZ146" s="34" t="s">
        <v>119</v>
      </c>
      <c r="BA146" s="43" t="s">
        <v>447</v>
      </c>
      <c r="BB146" s="44">
        <v>0</v>
      </c>
      <c r="BC146" s="43" t="str">
        <f t="shared" si="84"/>
        <v>NO</v>
      </c>
      <c r="BD146" s="45">
        <f t="shared" si="81"/>
        <v>-37</v>
      </c>
      <c r="BE146" s="43" t="str">
        <f t="shared" si="82"/>
        <v>YES</v>
      </c>
      <c r="BF146" s="43" t="str">
        <f t="shared" si="83"/>
        <v>NO</v>
      </c>
    </row>
    <row r="147" spans="1:58" x14ac:dyDescent="0.35">
      <c r="A147" s="9">
        <v>348</v>
      </c>
      <c r="B147" s="1" t="s">
        <v>114</v>
      </c>
      <c r="C147" s="1" t="s">
        <v>115</v>
      </c>
      <c r="D147" s="26">
        <v>1261.7</v>
      </c>
      <c r="E147" s="32">
        <v>1306.3</v>
      </c>
      <c r="F147" s="10">
        <v>1306.3</v>
      </c>
      <c r="G147" s="10">
        <v>17</v>
      </c>
      <c r="H147" s="10">
        <v>0</v>
      </c>
      <c r="I147" s="10">
        <f t="shared" si="57"/>
        <v>1323.3</v>
      </c>
      <c r="J147" s="10">
        <v>200.2</v>
      </c>
      <c r="K147" s="11">
        <v>528746</v>
      </c>
      <c r="L147" s="10">
        <v>98.3</v>
      </c>
      <c r="M147" s="10">
        <v>0.9</v>
      </c>
      <c r="N147" s="10">
        <v>154.9</v>
      </c>
      <c r="O147" s="10">
        <v>47.3</v>
      </c>
      <c r="P147" s="10">
        <v>0</v>
      </c>
      <c r="Q147" s="10">
        <f t="shared" si="58"/>
        <v>1824.9</v>
      </c>
      <c r="R147" s="11">
        <v>183120</v>
      </c>
      <c r="S147" s="17">
        <f t="shared" si="59"/>
        <v>9997432</v>
      </c>
      <c r="T147" s="10">
        <v>1289.8</v>
      </c>
      <c r="U147" s="25"/>
      <c r="V147" s="46">
        <f t="shared" si="60"/>
        <v>1289.8</v>
      </c>
      <c r="W147" s="25">
        <v>17</v>
      </c>
      <c r="X147" s="25">
        <v>0</v>
      </c>
      <c r="Y147" s="10">
        <f t="shared" si="61"/>
        <v>1306.8</v>
      </c>
      <c r="Z147" s="10">
        <f t="shared" si="62"/>
        <v>185.7</v>
      </c>
      <c r="AA147" s="25">
        <v>98.3</v>
      </c>
      <c r="AB147" s="25">
        <f t="shared" si="63"/>
        <v>0.9</v>
      </c>
      <c r="AC147" s="25">
        <f t="shared" si="64"/>
        <v>154.9</v>
      </c>
      <c r="AD147" s="25">
        <f t="shared" si="65"/>
        <v>47.3</v>
      </c>
      <c r="AE147" s="25">
        <v>0</v>
      </c>
      <c r="AF147" s="10">
        <f t="shared" si="66"/>
        <v>1793.9</v>
      </c>
      <c r="AG147" s="11">
        <f t="shared" si="67"/>
        <v>183120</v>
      </c>
      <c r="AH147" s="17">
        <f t="shared" si="68"/>
        <v>10255869</v>
      </c>
      <c r="AI147" s="11">
        <f t="shared" si="69"/>
        <v>258437</v>
      </c>
      <c r="AJ147" s="78"/>
      <c r="AK147" s="69">
        <v>348</v>
      </c>
      <c r="AL147" s="70">
        <f t="shared" si="70"/>
        <v>0</v>
      </c>
      <c r="AM147" s="1" t="b">
        <f t="shared" si="71"/>
        <v>0</v>
      </c>
      <c r="AN147" s="71">
        <f t="shared" si="72"/>
        <v>0</v>
      </c>
      <c r="AO147" s="72">
        <f t="shared" si="73"/>
        <v>0</v>
      </c>
      <c r="AP147" s="73">
        <f t="shared" si="74"/>
        <v>0</v>
      </c>
      <c r="AQ147" s="1" t="b">
        <f t="shared" si="75"/>
        <v>1</v>
      </c>
      <c r="AR147" s="1">
        <f t="shared" si="76"/>
        <v>1245.915</v>
      </c>
      <c r="AS147" s="72">
        <f t="shared" si="77"/>
        <v>0.142127</v>
      </c>
      <c r="AT147" s="73">
        <f t="shared" si="78"/>
        <v>185.7</v>
      </c>
      <c r="AU147" s="74">
        <f t="shared" si="79"/>
        <v>0</v>
      </c>
      <c r="AV147" s="75">
        <f t="shared" si="80"/>
        <v>185.7</v>
      </c>
      <c r="AW147" s="78"/>
      <c r="AX147" s="33">
        <v>348</v>
      </c>
      <c r="AY147" s="34" t="s">
        <v>114</v>
      </c>
      <c r="AZ147" s="34" t="s">
        <v>115</v>
      </c>
      <c r="BA147" s="43" t="s">
        <v>447</v>
      </c>
      <c r="BB147" s="44">
        <v>1</v>
      </c>
      <c r="BC147" s="43" t="str">
        <f t="shared" si="84"/>
        <v>YES</v>
      </c>
      <c r="BD147" s="45">
        <f t="shared" si="81"/>
        <v>-16.5</v>
      </c>
      <c r="BE147" s="43" t="str">
        <f t="shared" si="82"/>
        <v>YES</v>
      </c>
      <c r="BF147" s="43" t="str">
        <f t="shared" si="83"/>
        <v>NO</v>
      </c>
    </row>
    <row r="148" spans="1:58" x14ac:dyDescent="0.35">
      <c r="A148" s="9">
        <v>349</v>
      </c>
      <c r="B148" s="1" t="s">
        <v>373</v>
      </c>
      <c r="C148" s="1" t="s">
        <v>374</v>
      </c>
      <c r="D148" s="26">
        <v>248.3</v>
      </c>
      <c r="E148" s="32">
        <v>235.2</v>
      </c>
      <c r="F148" s="10">
        <v>244.9</v>
      </c>
      <c r="G148" s="10">
        <v>7.5</v>
      </c>
      <c r="H148" s="10">
        <v>0</v>
      </c>
      <c r="I148" s="10">
        <f t="shared" si="57"/>
        <v>252.4</v>
      </c>
      <c r="J148" s="10">
        <v>154.1</v>
      </c>
      <c r="K148" s="11">
        <v>56438</v>
      </c>
      <c r="L148" s="10">
        <v>10.5</v>
      </c>
      <c r="M148" s="10">
        <v>3</v>
      </c>
      <c r="N148" s="10">
        <v>68.900000000000006</v>
      </c>
      <c r="O148" s="10">
        <v>8.3000000000000007</v>
      </c>
      <c r="P148" s="10">
        <v>0</v>
      </c>
      <c r="Q148" s="10">
        <f t="shared" si="58"/>
        <v>497.2</v>
      </c>
      <c r="R148" s="11">
        <v>0</v>
      </c>
      <c r="S148" s="17">
        <f t="shared" si="59"/>
        <v>2673942</v>
      </c>
      <c r="T148" s="10">
        <v>244.9</v>
      </c>
      <c r="U148" s="25"/>
      <c r="V148" s="46">
        <f t="shared" si="60"/>
        <v>244.9</v>
      </c>
      <c r="W148" s="25">
        <v>7.5</v>
      </c>
      <c r="X148" s="25">
        <v>0</v>
      </c>
      <c r="Y148" s="10">
        <f t="shared" si="61"/>
        <v>252.4</v>
      </c>
      <c r="Z148" s="10">
        <f t="shared" si="62"/>
        <v>154.1</v>
      </c>
      <c r="AA148" s="25">
        <v>10.5</v>
      </c>
      <c r="AB148" s="25">
        <f t="shared" si="63"/>
        <v>3</v>
      </c>
      <c r="AC148" s="25">
        <f t="shared" si="64"/>
        <v>68.900000000000006</v>
      </c>
      <c r="AD148" s="25">
        <f t="shared" si="65"/>
        <v>8.3000000000000007</v>
      </c>
      <c r="AE148" s="25">
        <v>0</v>
      </c>
      <c r="AF148" s="10">
        <f t="shared" si="66"/>
        <v>497.2</v>
      </c>
      <c r="AG148" s="11">
        <f t="shared" si="67"/>
        <v>0</v>
      </c>
      <c r="AH148" s="17">
        <f t="shared" si="68"/>
        <v>2791778</v>
      </c>
      <c r="AI148" s="11">
        <f t="shared" si="69"/>
        <v>117836</v>
      </c>
      <c r="AJ148" s="78"/>
      <c r="AK148" s="69">
        <v>349</v>
      </c>
      <c r="AL148" s="70">
        <f t="shared" si="70"/>
        <v>0</v>
      </c>
      <c r="AM148" s="1" t="b">
        <f t="shared" si="71"/>
        <v>1</v>
      </c>
      <c r="AN148" s="71">
        <f t="shared" si="72"/>
        <v>1471.422</v>
      </c>
      <c r="AO148" s="72">
        <f t="shared" si="73"/>
        <v>0.61036100000000004</v>
      </c>
      <c r="AP148" s="73">
        <f t="shared" si="74"/>
        <v>154.1</v>
      </c>
      <c r="AQ148" s="1" t="b">
        <f t="shared" si="75"/>
        <v>0</v>
      </c>
      <c r="AR148" s="1">
        <f t="shared" si="76"/>
        <v>0</v>
      </c>
      <c r="AS148" s="72">
        <f t="shared" si="77"/>
        <v>0</v>
      </c>
      <c r="AT148" s="73">
        <f t="shared" si="78"/>
        <v>0</v>
      </c>
      <c r="AU148" s="74">
        <f t="shared" si="79"/>
        <v>0</v>
      </c>
      <c r="AV148" s="75">
        <f t="shared" si="80"/>
        <v>154.1</v>
      </c>
      <c r="AW148" s="78"/>
      <c r="AX148" s="33">
        <v>349</v>
      </c>
      <c r="AY148" s="34" t="s">
        <v>373</v>
      </c>
      <c r="AZ148" s="34" t="s">
        <v>374</v>
      </c>
      <c r="BA148" s="43" t="s">
        <v>447</v>
      </c>
      <c r="BB148" s="44">
        <v>0</v>
      </c>
      <c r="BC148" s="43" t="str">
        <f t="shared" si="84"/>
        <v>NO</v>
      </c>
      <c r="BD148" s="45">
        <f t="shared" si="81"/>
        <v>9.6999999999999993</v>
      </c>
      <c r="BE148" s="43" t="str">
        <f t="shared" si="82"/>
        <v>NO</v>
      </c>
      <c r="BF148" s="43" t="str">
        <f t="shared" si="83"/>
        <v>NO</v>
      </c>
    </row>
    <row r="149" spans="1:58" x14ac:dyDescent="0.35">
      <c r="A149" s="9">
        <v>350</v>
      </c>
      <c r="B149" s="1" t="s">
        <v>373</v>
      </c>
      <c r="C149" s="1" t="s">
        <v>375</v>
      </c>
      <c r="D149" s="26">
        <v>304</v>
      </c>
      <c r="E149" s="32">
        <v>308.60000000000002</v>
      </c>
      <c r="F149" s="10">
        <v>321.3</v>
      </c>
      <c r="G149" s="10">
        <v>6.5</v>
      </c>
      <c r="H149" s="10">
        <v>0</v>
      </c>
      <c r="I149" s="10">
        <f t="shared" si="57"/>
        <v>327.8</v>
      </c>
      <c r="J149" s="10">
        <v>155.6</v>
      </c>
      <c r="K149" s="11">
        <v>90332</v>
      </c>
      <c r="L149" s="10">
        <v>16.8</v>
      </c>
      <c r="M149" s="10">
        <v>7</v>
      </c>
      <c r="N149" s="10">
        <v>65.5</v>
      </c>
      <c r="O149" s="10">
        <v>10</v>
      </c>
      <c r="P149" s="10">
        <v>0</v>
      </c>
      <c r="Q149" s="10">
        <f t="shared" si="58"/>
        <v>582.70000000000005</v>
      </c>
      <c r="R149" s="11">
        <v>0</v>
      </c>
      <c r="S149" s="17">
        <f t="shared" si="59"/>
        <v>3133761</v>
      </c>
      <c r="T149" s="10">
        <v>321.3</v>
      </c>
      <c r="U149" s="25"/>
      <c r="V149" s="46">
        <f t="shared" si="60"/>
        <v>321.3</v>
      </c>
      <c r="W149" s="25">
        <v>6.5</v>
      </c>
      <c r="X149" s="25">
        <v>0</v>
      </c>
      <c r="Y149" s="10">
        <f t="shared" si="61"/>
        <v>327.8</v>
      </c>
      <c r="Z149" s="10">
        <f t="shared" si="62"/>
        <v>155.6</v>
      </c>
      <c r="AA149" s="25">
        <v>16.8</v>
      </c>
      <c r="AB149" s="25">
        <f t="shared" si="63"/>
        <v>7</v>
      </c>
      <c r="AC149" s="25">
        <f t="shared" si="64"/>
        <v>65.5</v>
      </c>
      <c r="AD149" s="25">
        <f t="shared" si="65"/>
        <v>10</v>
      </c>
      <c r="AE149" s="25">
        <v>0</v>
      </c>
      <c r="AF149" s="10">
        <f t="shared" si="66"/>
        <v>582.70000000000005</v>
      </c>
      <c r="AG149" s="11">
        <f t="shared" si="67"/>
        <v>0</v>
      </c>
      <c r="AH149" s="17">
        <f t="shared" si="68"/>
        <v>3271861</v>
      </c>
      <c r="AI149" s="11">
        <f t="shared" si="69"/>
        <v>138100</v>
      </c>
      <c r="AJ149" s="78"/>
      <c r="AK149" s="69">
        <v>350</v>
      </c>
      <c r="AL149" s="70">
        <f t="shared" si="70"/>
        <v>0</v>
      </c>
      <c r="AM149" s="1" t="b">
        <f t="shared" si="71"/>
        <v>0</v>
      </c>
      <c r="AN149" s="71">
        <f t="shared" si="72"/>
        <v>0</v>
      </c>
      <c r="AO149" s="72">
        <f t="shared" si="73"/>
        <v>0</v>
      </c>
      <c r="AP149" s="73">
        <f t="shared" si="74"/>
        <v>0</v>
      </c>
      <c r="AQ149" s="1" t="b">
        <f t="shared" si="75"/>
        <v>1</v>
      </c>
      <c r="AR149" s="1">
        <f t="shared" si="76"/>
        <v>34.402500000000003</v>
      </c>
      <c r="AS149" s="72">
        <f t="shared" si="77"/>
        <v>0.47474100000000002</v>
      </c>
      <c r="AT149" s="73">
        <f t="shared" si="78"/>
        <v>155.6</v>
      </c>
      <c r="AU149" s="74">
        <f t="shared" si="79"/>
        <v>0</v>
      </c>
      <c r="AV149" s="75">
        <f t="shared" si="80"/>
        <v>155.6</v>
      </c>
      <c r="AW149" s="78"/>
      <c r="AX149" s="33">
        <v>350</v>
      </c>
      <c r="AY149" s="34" t="s">
        <v>373</v>
      </c>
      <c r="AZ149" s="34" t="s">
        <v>375</v>
      </c>
      <c r="BA149" s="43" t="s">
        <v>447</v>
      </c>
      <c r="BB149" s="44">
        <v>0</v>
      </c>
      <c r="BC149" s="43" t="str">
        <f t="shared" si="84"/>
        <v>NO</v>
      </c>
      <c r="BD149" s="45">
        <f t="shared" si="81"/>
        <v>12.7</v>
      </c>
      <c r="BE149" s="43" t="str">
        <f t="shared" si="82"/>
        <v>NO</v>
      </c>
      <c r="BF149" s="43" t="str">
        <f t="shared" si="83"/>
        <v>NO</v>
      </c>
    </row>
    <row r="150" spans="1:58" x14ac:dyDescent="0.35">
      <c r="A150" s="9">
        <v>351</v>
      </c>
      <c r="B150" s="1" t="s">
        <v>373</v>
      </c>
      <c r="C150" s="1" t="s">
        <v>376</v>
      </c>
      <c r="D150" s="26">
        <v>184</v>
      </c>
      <c r="E150" s="32">
        <v>164.5</v>
      </c>
      <c r="F150" s="10">
        <v>174.3</v>
      </c>
      <c r="G150" s="10">
        <v>7.5</v>
      </c>
      <c r="H150" s="10">
        <v>0</v>
      </c>
      <c r="I150" s="10">
        <f t="shared" si="57"/>
        <v>181.8</v>
      </c>
      <c r="J150" s="10">
        <v>145</v>
      </c>
      <c r="K150" s="11">
        <v>127906</v>
      </c>
      <c r="L150" s="10">
        <v>23.8</v>
      </c>
      <c r="M150" s="10">
        <v>3.8</v>
      </c>
      <c r="N150" s="10">
        <v>60.7</v>
      </c>
      <c r="O150" s="10">
        <v>0.8</v>
      </c>
      <c r="P150" s="10">
        <v>0</v>
      </c>
      <c r="Q150" s="10">
        <f t="shared" si="58"/>
        <v>415.9</v>
      </c>
      <c r="R150" s="11">
        <v>0</v>
      </c>
      <c r="S150" s="17">
        <f t="shared" si="59"/>
        <v>2236710</v>
      </c>
      <c r="T150" s="10">
        <v>172.5</v>
      </c>
      <c r="U150" s="25"/>
      <c r="V150" s="46">
        <f t="shared" si="60"/>
        <v>172.5</v>
      </c>
      <c r="W150" s="25">
        <v>7.5</v>
      </c>
      <c r="X150" s="25">
        <v>0</v>
      </c>
      <c r="Y150" s="10">
        <f t="shared" si="61"/>
        <v>180</v>
      </c>
      <c r="Z150" s="10">
        <f t="shared" si="62"/>
        <v>144.4</v>
      </c>
      <c r="AA150" s="25">
        <v>23.8</v>
      </c>
      <c r="AB150" s="25">
        <f t="shared" si="63"/>
        <v>3.8</v>
      </c>
      <c r="AC150" s="25">
        <f t="shared" si="64"/>
        <v>60.7</v>
      </c>
      <c r="AD150" s="25">
        <f t="shared" si="65"/>
        <v>0.8</v>
      </c>
      <c r="AE150" s="25">
        <v>0</v>
      </c>
      <c r="AF150" s="10">
        <f t="shared" si="66"/>
        <v>413.5</v>
      </c>
      <c r="AG150" s="11">
        <f t="shared" si="67"/>
        <v>0</v>
      </c>
      <c r="AH150" s="17">
        <f t="shared" si="68"/>
        <v>2321803</v>
      </c>
      <c r="AI150" s="11">
        <f t="shared" si="69"/>
        <v>85093</v>
      </c>
      <c r="AJ150" s="78"/>
      <c r="AK150" s="69">
        <v>351</v>
      </c>
      <c r="AL150" s="70">
        <f t="shared" si="70"/>
        <v>0</v>
      </c>
      <c r="AM150" s="1" t="b">
        <f t="shared" si="71"/>
        <v>1</v>
      </c>
      <c r="AN150" s="71">
        <f t="shared" si="72"/>
        <v>772.4</v>
      </c>
      <c r="AO150" s="72">
        <f t="shared" si="73"/>
        <v>0.80227300000000001</v>
      </c>
      <c r="AP150" s="73">
        <f t="shared" si="74"/>
        <v>144.4</v>
      </c>
      <c r="AQ150" s="1" t="b">
        <f t="shared" si="75"/>
        <v>0</v>
      </c>
      <c r="AR150" s="1">
        <f t="shared" si="76"/>
        <v>0</v>
      </c>
      <c r="AS150" s="72">
        <f t="shared" si="77"/>
        <v>0</v>
      </c>
      <c r="AT150" s="73">
        <f t="shared" si="78"/>
        <v>0</v>
      </c>
      <c r="AU150" s="74">
        <f t="shared" si="79"/>
        <v>0</v>
      </c>
      <c r="AV150" s="75">
        <f t="shared" si="80"/>
        <v>144.4</v>
      </c>
      <c r="AW150" s="78"/>
      <c r="AX150" s="33">
        <v>351</v>
      </c>
      <c r="AY150" s="34" t="s">
        <v>373</v>
      </c>
      <c r="AZ150" s="34" t="s">
        <v>376</v>
      </c>
      <c r="BA150" s="43" t="s">
        <v>447</v>
      </c>
      <c r="BB150" s="44">
        <v>0</v>
      </c>
      <c r="BC150" s="43" t="str">
        <f t="shared" si="84"/>
        <v>NO</v>
      </c>
      <c r="BD150" s="45">
        <f t="shared" si="81"/>
        <v>8</v>
      </c>
      <c r="BE150" s="43" t="str">
        <f t="shared" si="82"/>
        <v>NO</v>
      </c>
      <c r="BF150" s="43" t="str">
        <f t="shared" si="83"/>
        <v>NO</v>
      </c>
    </row>
    <row r="151" spans="1:58" x14ac:dyDescent="0.35">
      <c r="A151" s="9">
        <v>352</v>
      </c>
      <c r="B151" s="1" t="s">
        <v>369</v>
      </c>
      <c r="C151" s="1" t="s">
        <v>370</v>
      </c>
      <c r="D151" s="26">
        <v>879</v>
      </c>
      <c r="E151" s="32">
        <v>838.7</v>
      </c>
      <c r="F151" s="10">
        <v>858.9</v>
      </c>
      <c r="G151" s="10">
        <v>14</v>
      </c>
      <c r="H151" s="10">
        <v>0</v>
      </c>
      <c r="I151" s="10">
        <f t="shared" si="57"/>
        <v>872.9</v>
      </c>
      <c r="J151" s="10">
        <v>252.7</v>
      </c>
      <c r="K151" s="11">
        <v>240551</v>
      </c>
      <c r="L151" s="10">
        <v>44.7</v>
      </c>
      <c r="M151" s="10">
        <v>13.3</v>
      </c>
      <c r="N151" s="10">
        <v>197.2</v>
      </c>
      <c r="O151" s="10">
        <v>12.1</v>
      </c>
      <c r="P151" s="10">
        <v>0</v>
      </c>
      <c r="Q151" s="10">
        <f t="shared" si="58"/>
        <v>1392.9</v>
      </c>
      <c r="R151" s="11">
        <v>4480</v>
      </c>
      <c r="S151" s="17">
        <f t="shared" si="59"/>
        <v>7495496</v>
      </c>
      <c r="T151" s="10">
        <v>846.1</v>
      </c>
      <c r="U151" s="25"/>
      <c r="V151" s="46">
        <f t="shared" si="60"/>
        <v>846.1</v>
      </c>
      <c r="W151" s="25">
        <v>14</v>
      </c>
      <c r="X151" s="25">
        <v>0</v>
      </c>
      <c r="Y151" s="10">
        <f t="shared" si="61"/>
        <v>860.1</v>
      </c>
      <c r="Z151" s="10">
        <f t="shared" si="62"/>
        <v>252.8</v>
      </c>
      <c r="AA151" s="25">
        <v>44.7</v>
      </c>
      <c r="AB151" s="25">
        <f t="shared" si="63"/>
        <v>13.3</v>
      </c>
      <c r="AC151" s="25">
        <f t="shared" si="64"/>
        <v>197.2</v>
      </c>
      <c r="AD151" s="25">
        <f t="shared" si="65"/>
        <v>12.1</v>
      </c>
      <c r="AE151" s="25">
        <v>0</v>
      </c>
      <c r="AF151" s="10">
        <f t="shared" si="66"/>
        <v>1380.2</v>
      </c>
      <c r="AG151" s="11">
        <f t="shared" si="67"/>
        <v>4480</v>
      </c>
      <c r="AH151" s="17">
        <f t="shared" si="68"/>
        <v>7754303</v>
      </c>
      <c r="AI151" s="11">
        <f t="shared" si="69"/>
        <v>258807</v>
      </c>
      <c r="AJ151" s="78"/>
      <c r="AK151" s="69">
        <v>352</v>
      </c>
      <c r="AL151" s="70">
        <f t="shared" si="70"/>
        <v>0</v>
      </c>
      <c r="AM151" s="1" t="b">
        <f t="shared" si="71"/>
        <v>0</v>
      </c>
      <c r="AN151" s="71">
        <f t="shared" si="72"/>
        <v>0</v>
      </c>
      <c r="AO151" s="72">
        <f t="shared" si="73"/>
        <v>0</v>
      </c>
      <c r="AP151" s="73">
        <f t="shared" si="74"/>
        <v>0</v>
      </c>
      <c r="AQ151" s="1" t="b">
        <f t="shared" si="75"/>
        <v>1</v>
      </c>
      <c r="AR151" s="1">
        <f t="shared" si="76"/>
        <v>693.12379999999996</v>
      </c>
      <c r="AS151" s="72">
        <f t="shared" si="77"/>
        <v>0.29389300000000002</v>
      </c>
      <c r="AT151" s="73">
        <f t="shared" si="78"/>
        <v>252.8</v>
      </c>
      <c r="AU151" s="74">
        <f t="shared" si="79"/>
        <v>0</v>
      </c>
      <c r="AV151" s="75">
        <f t="shared" si="80"/>
        <v>252.8</v>
      </c>
      <c r="AW151" s="78"/>
      <c r="AX151" s="33">
        <v>352</v>
      </c>
      <c r="AY151" s="34" t="s">
        <v>369</v>
      </c>
      <c r="AZ151" s="34" t="s">
        <v>370</v>
      </c>
      <c r="BA151" s="43" t="s">
        <v>447</v>
      </c>
      <c r="BB151" s="44">
        <v>0</v>
      </c>
      <c r="BC151" s="43" t="str">
        <f t="shared" si="84"/>
        <v>NO</v>
      </c>
      <c r="BD151" s="45">
        <f t="shared" si="81"/>
        <v>7.4</v>
      </c>
      <c r="BE151" s="43" t="str">
        <f t="shared" si="82"/>
        <v>NO</v>
      </c>
      <c r="BF151" s="43" t="str">
        <f t="shared" si="83"/>
        <v>NO</v>
      </c>
    </row>
    <row r="152" spans="1:58" x14ac:dyDescent="0.35">
      <c r="A152" s="9">
        <v>353</v>
      </c>
      <c r="B152" s="1" t="s">
        <v>382</v>
      </c>
      <c r="C152" s="1" t="s">
        <v>383</v>
      </c>
      <c r="D152" s="26">
        <v>1452</v>
      </c>
      <c r="E152" s="32">
        <v>1435.6</v>
      </c>
      <c r="F152" s="10">
        <v>1443.8</v>
      </c>
      <c r="G152" s="10">
        <v>11</v>
      </c>
      <c r="H152" s="10">
        <v>0</v>
      </c>
      <c r="I152" s="10">
        <f t="shared" si="57"/>
        <v>1454.8</v>
      </c>
      <c r="J152" s="10">
        <v>133.6</v>
      </c>
      <c r="K152" s="11">
        <v>264270</v>
      </c>
      <c r="L152" s="10">
        <v>49.1</v>
      </c>
      <c r="M152" s="10">
        <v>4.0999999999999996</v>
      </c>
      <c r="N152" s="10">
        <v>477.1</v>
      </c>
      <c r="O152" s="10">
        <v>37.5</v>
      </c>
      <c r="P152" s="10">
        <v>0</v>
      </c>
      <c r="Q152" s="10">
        <f t="shared" si="58"/>
        <v>2156.1999999999998</v>
      </c>
      <c r="R152" s="11">
        <v>5600</v>
      </c>
      <c r="S152" s="17">
        <f t="shared" si="59"/>
        <v>11601644</v>
      </c>
      <c r="T152" s="10">
        <v>1391</v>
      </c>
      <c r="U152" s="25"/>
      <c r="V152" s="46">
        <f t="shared" si="60"/>
        <v>1391</v>
      </c>
      <c r="W152" s="25">
        <v>11</v>
      </c>
      <c r="X152" s="25">
        <v>0</v>
      </c>
      <c r="Y152" s="10">
        <f t="shared" si="61"/>
        <v>1402</v>
      </c>
      <c r="Z152" s="10">
        <f t="shared" si="62"/>
        <v>153.9</v>
      </c>
      <c r="AA152" s="25">
        <v>49.1</v>
      </c>
      <c r="AB152" s="25">
        <f t="shared" si="63"/>
        <v>4.0999999999999996</v>
      </c>
      <c r="AC152" s="25">
        <f t="shared" si="64"/>
        <v>477.1</v>
      </c>
      <c r="AD152" s="25">
        <f t="shared" si="65"/>
        <v>37.5</v>
      </c>
      <c r="AE152" s="25">
        <v>0</v>
      </c>
      <c r="AF152" s="10">
        <f t="shared" si="66"/>
        <v>2123.6999999999998</v>
      </c>
      <c r="AG152" s="11">
        <f t="shared" si="67"/>
        <v>5600</v>
      </c>
      <c r="AH152" s="17">
        <f t="shared" si="68"/>
        <v>11930176</v>
      </c>
      <c r="AI152" s="11">
        <f t="shared" si="69"/>
        <v>328532</v>
      </c>
      <c r="AJ152" s="78"/>
      <c r="AK152" s="69">
        <v>353</v>
      </c>
      <c r="AL152" s="70">
        <f t="shared" si="70"/>
        <v>0</v>
      </c>
      <c r="AM152" s="1" t="b">
        <f t="shared" si="71"/>
        <v>0</v>
      </c>
      <c r="AN152" s="71">
        <f t="shared" si="72"/>
        <v>0</v>
      </c>
      <c r="AO152" s="72">
        <f t="shared" si="73"/>
        <v>0</v>
      </c>
      <c r="AP152" s="73">
        <f t="shared" si="74"/>
        <v>0</v>
      </c>
      <c r="AQ152" s="1" t="b">
        <f t="shared" si="75"/>
        <v>1</v>
      </c>
      <c r="AR152" s="1">
        <f t="shared" si="76"/>
        <v>1363.7249999999999</v>
      </c>
      <c r="AS152" s="72">
        <f t="shared" si="77"/>
        <v>0.10978300000000001</v>
      </c>
      <c r="AT152" s="73">
        <f t="shared" si="78"/>
        <v>153.9</v>
      </c>
      <c r="AU152" s="74">
        <f t="shared" si="79"/>
        <v>0</v>
      </c>
      <c r="AV152" s="75">
        <f t="shared" si="80"/>
        <v>153.9</v>
      </c>
      <c r="AW152" s="78"/>
      <c r="AX152" s="33">
        <v>353</v>
      </c>
      <c r="AY152" s="34" t="s">
        <v>382</v>
      </c>
      <c r="AZ152" s="34" t="s">
        <v>383</v>
      </c>
      <c r="BA152" s="43" t="s">
        <v>447</v>
      </c>
      <c r="BB152" s="44">
        <v>0</v>
      </c>
      <c r="BC152" s="43" t="str">
        <f t="shared" si="84"/>
        <v>NO</v>
      </c>
      <c r="BD152" s="45">
        <f t="shared" si="81"/>
        <v>-44.6</v>
      </c>
      <c r="BE152" s="43" t="str">
        <f t="shared" si="82"/>
        <v>YES</v>
      </c>
      <c r="BF152" s="43" t="str">
        <f t="shared" si="83"/>
        <v>NO</v>
      </c>
    </row>
    <row r="153" spans="1:58" x14ac:dyDescent="0.35">
      <c r="A153" s="9">
        <v>355</v>
      </c>
      <c r="B153" s="1" t="s">
        <v>44</v>
      </c>
      <c r="C153" s="1" t="s">
        <v>45</v>
      </c>
      <c r="D153" s="26">
        <v>428.1</v>
      </c>
      <c r="E153" s="32">
        <v>431.7</v>
      </c>
      <c r="F153" s="10">
        <v>431.7</v>
      </c>
      <c r="G153" s="10">
        <v>0</v>
      </c>
      <c r="H153" s="10">
        <v>1</v>
      </c>
      <c r="I153" s="10">
        <f t="shared" si="57"/>
        <v>432.7</v>
      </c>
      <c r="J153" s="10">
        <v>192.4</v>
      </c>
      <c r="K153" s="11">
        <v>70527</v>
      </c>
      <c r="L153" s="10">
        <v>13.1</v>
      </c>
      <c r="M153" s="10">
        <v>0.4</v>
      </c>
      <c r="N153" s="10">
        <v>75.2</v>
      </c>
      <c r="O153" s="10">
        <v>13.2</v>
      </c>
      <c r="P153" s="10">
        <v>0</v>
      </c>
      <c r="Q153" s="10">
        <f t="shared" si="58"/>
        <v>727</v>
      </c>
      <c r="R153" s="11">
        <v>0</v>
      </c>
      <c r="S153" s="17">
        <f t="shared" si="59"/>
        <v>3909806</v>
      </c>
      <c r="T153" s="10">
        <v>413.8</v>
      </c>
      <c r="U153" s="25"/>
      <c r="V153" s="46">
        <f t="shared" si="60"/>
        <v>413.8</v>
      </c>
      <c r="W153" s="25">
        <v>0</v>
      </c>
      <c r="X153" s="25">
        <v>1</v>
      </c>
      <c r="Y153" s="10">
        <f t="shared" si="61"/>
        <v>414.8</v>
      </c>
      <c r="Z153" s="10">
        <f t="shared" si="62"/>
        <v>184.8</v>
      </c>
      <c r="AA153" s="25">
        <v>13.1</v>
      </c>
      <c r="AB153" s="25">
        <f t="shared" si="63"/>
        <v>0.4</v>
      </c>
      <c r="AC153" s="25">
        <f t="shared" si="64"/>
        <v>75.2</v>
      </c>
      <c r="AD153" s="25">
        <f t="shared" si="65"/>
        <v>13.2</v>
      </c>
      <c r="AE153" s="25">
        <v>0</v>
      </c>
      <c r="AF153" s="10">
        <f t="shared" si="66"/>
        <v>701.5</v>
      </c>
      <c r="AG153" s="11">
        <f t="shared" si="67"/>
        <v>0</v>
      </c>
      <c r="AH153" s="17">
        <f t="shared" si="68"/>
        <v>3938923</v>
      </c>
      <c r="AI153" s="11">
        <f t="shared" si="69"/>
        <v>29117</v>
      </c>
      <c r="AJ153" s="78"/>
      <c r="AK153" s="69">
        <v>355</v>
      </c>
      <c r="AL153" s="70">
        <f t="shared" si="70"/>
        <v>0</v>
      </c>
      <c r="AM153" s="1" t="b">
        <f t="shared" si="71"/>
        <v>0</v>
      </c>
      <c r="AN153" s="71">
        <f t="shared" si="72"/>
        <v>0</v>
      </c>
      <c r="AO153" s="72">
        <f t="shared" si="73"/>
        <v>0</v>
      </c>
      <c r="AP153" s="73">
        <f t="shared" si="74"/>
        <v>0</v>
      </c>
      <c r="AQ153" s="1" t="b">
        <f t="shared" si="75"/>
        <v>1</v>
      </c>
      <c r="AR153" s="1">
        <f t="shared" si="76"/>
        <v>140.82749999999999</v>
      </c>
      <c r="AS153" s="72">
        <f t="shared" si="77"/>
        <v>0.445523</v>
      </c>
      <c r="AT153" s="73">
        <f t="shared" si="78"/>
        <v>184.8</v>
      </c>
      <c r="AU153" s="74">
        <f t="shared" si="79"/>
        <v>0</v>
      </c>
      <c r="AV153" s="75">
        <f t="shared" si="80"/>
        <v>184.8</v>
      </c>
      <c r="AW153" s="78"/>
      <c r="AX153" s="33">
        <v>355</v>
      </c>
      <c r="AY153" s="34" t="s">
        <v>44</v>
      </c>
      <c r="AZ153" s="34" t="s">
        <v>45</v>
      </c>
      <c r="BA153" s="43" t="s">
        <v>447</v>
      </c>
      <c r="BB153" s="44">
        <v>0</v>
      </c>
      <c r="BC153" s="43" t="str">
        <f t="shared" si="84"/>
        <v>NO</v>
      </c>
      <c r="BD153" s="45">
        <f t="shared" si="81"/>
        <v>-17.899999999999999</v>
      </c>
      <c r="BE153" s="43" t="str">
        <f t="shared" si="82"/>
        <v>YES</v>
      </c>
      <c r="BF153" s="43" t="str">
        <f t="shared" si="83"/>
        <v>NO</v>
      </c>
    </row>
    <row r="154" spans="1:58" x14ac:dyDescent="0.35">
      <c r="A154" s="9">
        <v>356</v>
      </c>
      <c r="B154" s="1" t="s">
        <v>382</v>
      </c>
      <c r="C154" s="1" t="s">
        <v>384</v>
      </c>
      <c r="D154" s="26">
        <v>388.5</v>
      </c>
      <c r="E154" s="32">
        <v>362.1</v>
      </c>
      <c r="F154" s="10">
        <v>375.3</v>
      </c>
      <c r="G154" s="10">
        <v>3.5</v>
      </c>
      <c r="H154" s="10">
        <v>0</v>
      </c>
      <c r="I154" s="10">
        <f t="shared" si="57"/>
        <v>378.8</v>
      </c>
      <c r="J154" s="10">
        <v>173.3</v>
      </c>
      <c r="K154" s="11">
        <v>173208</v>
      </c>
      <c r="L154" s="10">
        <v>32.200000000000003</v>
      </c>
      <c r="M154" s="10">
        <v>0.2</v>
      </c>
      <c r="N154" s="10">
        <v>52.8</v>
      </c>
      <c r="O154" s="10">
        <v>10.199999999999999</v>
      </c>
      <c r="P154" s="10">
        <v>0</v>
      </c>
      <c r="Q154" s="10">
        <f t="shared" si="58"/>
        <v>647.5</v>
      </c>
      <c r="R154" s="11">
        <v>5600</v>
      </c>
      <c r="S154" s="17">
        <f t="shared" si="59"/>
        <v>3487855</v>
      </c>
      <c r="T154" s="10">
        <v>359.3</v>
      </c>
      <c r="U154" s="25"/>
      <c r="V154" s="46">
        <f t="shared" si="60"/>
        <v>359.3</v>
      </c>
      <c r="W154" s="25">
        <v>3.5</v>
      </c>
      <c r="X154" s="25">
        <v>0</v>
      </c>
      <c r="Y154" s="10">
        <f t="shared" si="61"/>
        <v>362.8</v>
      </c>
      <c r="Z154" s="10">
        <f t="shared" si="62"/>
        <v>167.9</v>
      </c>
      <c r="AA154" s="25">
        <v>32.200000000000003</v>
      </c>
      <c r="AB154" s="25">
        <f t="shared" si="63"/>
        <v>0.2</v>
      </c>
      <c r="AC154" s="25">
        <f t="shared" si="64"/>
        <v>52.8</v>
      </c>
      <c r="AD154" s="25">
        <f t="shared" si="65"/>
        <v>10.199999999999999</v>
      </c>
      <c r="AE154" s="25">
        <v>0</v>
      </c>
      <c r="AF154" s="10">
        <f t="shared" si="66"/>
        <v>626.1</v>
      </c>
      <c r="AG154" s="11">
        <f t="shared" si="67"/>
        <v>5600</v>
      </c>
      <c r="AH154" s="17">
        <f t="shared" si="68"/>
        <v>3521152</v>
      </c>
      <c r="AI154" s="11">
        <f t="shared" si="69"/>
        <v>33297</v>
      </c>
      <c r="AJ154" s="78"/>
      <c r="AK154" s="69">
        <v>356</v>
      </c>
      <c r="AL154" s="70">
        <f t="shared" si="70"/>
        <v>0</v>
      </c>
      <c r="AM154" s="1" t="b">
        <f t="shared" si="71"/>
        <v>0</v>
      </c>
      <c r="AN154" s="71">
        <f t="shared" si="72"/>
        <v>0</v>
      </c>
      <c r="AO154" s="72">
        <f t="shared" si="73"/>
        <v>0</v>
      </c>
      <c r="AP154" s="73">
        <f t="shared" si="74"/>
        <v>0</v>
      </c>
      <c r="AQ154" s="1" t="b">
        <f t="shared" si="75"/>
        <v>1</v>
      </c>
      <c r="AR154" s="1">
        <f t="shared" si="76"/>
        <v>77.715000000000003</v>
      </c>
      <c r="AS154" s="72">
        <f t="shared" si="77"/>
        <v>0.46284999999999998</v>
      </c>
      <c r="AT154" s="73">
        <f t="shared" si="78"/>
        <v>167.9</v>
      </c>
      <c r="AU154" s="74">
        <f t="shared" si="79"/>
        <v>0</v>
      </c>
      <c r="AV154" s="75">
        <f t="shared" si="80"/>
        <v>167.9</v>
      </c>
      <c r="AW154" s="78"/>
      <c r="AX154" s="33">
        <v>356</v>
      </c>
      <c r="AY154" s="34" t="s">
        <v>382</v>
      </c>
      <c r="AZ154" s="34" t="s">
        <v>384</v>
      </c>
      <c r="BA154" s="43" t="s">
        <v>447</v>
      </c>
      <c r="BB154" s="44">
        <v>1</v>
      </c>
      <c r="BC154" s="43" t="str">
        <f t="shared" si="84"/>
        <v>YES</v>
      </c>
      <c r="BD154" s="45">
        <f t="shared" si="81"/>
        <v>-2.8</v>
      </c>
      <c r="BE154" s="43" t="str">
        <f t="shared" si="82"/>
        <v>YES</v>
      </c>
      <c r="BF154" s="43" t="str">
        <f t="shared" si="83"/>
        <v>NO</v>
      </c>
    </row>
    <row r="155" spans="1:58" x14ac:dyDescent="0.35">
      <c r="A155" s="9">
        <v>357</v>
      </c>
      <c r="B155" s="1" t="s">
        <v>382</v>
      </c>
      <c r="C155" s="1" t="s">
        <v>385</v>
      </c>
      <c r="D155" s="26">
        <v>537.70000000000005</v>
      </c>
      <c r="E155" s="32">
        <v>529.70000000000005</v>
      </c>
      <c r="F155" s="10">
        <v>533.70000000000005</v>
      </c>
      <c r="G155" s="10">
        <v>12</v>
      </c>
      <c r="H155" s="10">
        <v>0</v>
      </c>
      <c r="I155" s="10">
        <f t="shared" si="57"/>
        <v>545.70000000000005</v>
      </c>
      <c r="J155" s="10">
        <v>218.7</v>
      </c>
      <c r="K155" s="11">
        <v>176701</v>
      </c>
      <c r="L155" s="10">
        <v>32.9</v>
      </c>
      <c r="M155" s="10">
        <v>0.4</v>
      </c>
      <c r="N155" s="10">
        <v>134.4</v>
      </c>
      <c r="O155" s="10">
        <v>10.199999999999999</v>
      </c>
      <c r="P155" s="10">
        <v>0</v>
      </c>
      <c r="Q155" s="10">
        <f t="shared" si="58"/>
        <v>942.3</v>
      </c>
      <c r="R155" s="11">
        <v>14036</v>
      </c>
      <c r="S155" s="17">
        <f t="shared" si="59"/>
        <v>5081725</v>
      </c>
      <c r="T155" s="10">
        <v>530.29999999999995</v>
      </c>
      <c r="U155" s="25"/>
      <c r="V155" s="46">
        <f t="shared" si="60"/>
        <v>530.29999999999995</v>
      </c>
      <c r="W155" s="25">
        <v>12</v>
      </c>
      <c r="X155" s="25">
        <v>0</v>
      </c>
      <c r="Y155" s="10">
        <f t="shared" si="61"/>
        <v>542.29999999999995</v>
      </c>
      <c r="Z155" s="10">
        <f t="shared" si="62"/>
        <v>217.9</v>
      </c>
      <c r="AA155" s="25">
        <v>32.9</v>
      </c>
      <c r="AB155" s="25">
        <f t="shared" si="63"/>
        <v>0.4</v>
      </c>
      <c r="AC155" s="25">
        <f t="shared" si="64"/>
        <v>134.4</v>
      </c>
      <c r="AD155" s="25">
        <f t="shared" si="65"/>
        <v>10.199999999999999</v>
      </c>
      <c r="AE155" s="25">
        <v>0</v>
      </c>
      <c r="AF155" s="10">
        <f t="shared" si="66"/>
        <v>938.1</v>
      </c>
      <c r="AG155" s="11">
        <f t="shared" si="67"/>
        <v>14036</v>
      </c>
      <c r="AH155" s="17">
        <f t="shared" si="68"/>
        <v>5281468</v>
      </c>
      <c r="AI155" s="11">
        <f t="shared" si="69"/>
        <v>199743</v>
      </c>
      <c r="AJ155" s="78"/>
      <c r="AK155" s="69">
        <v>357</v>
      </c>
      <c r="AL155" s="70">
        <f t="shared" si="70"/>
        <v>0</v>
      </c>
      <c r="AM155" s="1" t="b">
        <f t="shared" si="71"/>
        <v>0</v>
      </c>
      <c r="AN155" s="71">
        <f t="shared" si="72"/>
        <v>0</v>
      </c>
      <c r="AO155" s="72">
        <f t="shared" si="73"/>
        <v>0</v>
      </c>
      <c r="AP155" s="73">
        <f t="shared" si="74"/>
        <v>0</v>
      </c>
      <c r="AQ155" s="1" t="b">
        <f t="shared" si="75"/>
        <v>1</v>
      </c>
      <c r="AR155" s="1">
        <f t="shared" si="76"/>
        <v>299.84629999999999</v>
      </c>
      <c r="AS155" s="72">
        <f t="shared" si="77"/>
        <v>0.40186500000000003</v>
      </c>
      <c r="AT155" s="73">
        <f t="shared" si="78"/>
        <v>217.9</v>
      </c>
      <c r="AU155" s="74">
        <f t="shared" si="79"/>
        <v>0</v>
      </c>
      <c r="AV155" s="75">
        <f t="shared" si="80"/>
        <v>217.9</v>
      </c>
      <c r="AW155" s="78"/>
      <c r="AX155" s="33">
        <v>357</v>
      </c>
      <c r="AY155" s="34" t="s">
        <v>382</v>
      </c>
      <c r="AZ155" s="34" t="s">
        <v>385</v>
      </c>
      <c r="BA155" s="43" t="s">
        <v>447</v>
      </c>
      <c r="BB155" s="44">
        <v>1</v>
      </c>
      <c r="BC155" s="43" t="str">
        <f t="shared" si="84"/>
        <v>YES</v>
      </c>
      <c r="BD155" s="45">
        <f t="shared" si="81"/>
        <v>0.6</v>
      </c>
      <c r="BE155" s="43" t="str">
        <f t="shared" si="82"/>
        <v>NO</v>
      </c>
      <c r="BF155" s="43" t="str">
        <f t="shared" si="83"/>
        <v>NO</v>
      </c>
    </row>
    <row r="156" spans="1:58" x14ac:dyDescent="0.35">
      <c r="A156" s="9">
        <v>358</v>
      </c>
      <c r="B156" s="1" t="s">
        <v>382</v>
      </c>
      <c r="C156" s="1" t="s">
        <v>386</v>
      </c>
      <c r="D156" s="26">
        <v>381.7</v>
      </c>
      <c r="E156" s="32">
        <v>374.7</v>
      </c>
      <c r="F156" s="10">
        <v>378.2</v>
      </c>
      <c r="G156" s="10">
        <v>9.5</v>
      </c>
      <c r="H156" s="10">
        <v>0</v>
      </c>
      <c r="I156" s="10">
        <f t="shared" si="57"/>
        <v>387.7</v>
      </c>
      <c r="J156" s="10">
        <v>176.2</v>
      </c>
      <c r="K156" s="11">
        <v>126344</v>
      </c>
      <c r="L156" s="10">
        <v>23.5</v>
      </c>
      <c r="M156" s="10">
        <v>0.6</v>
      </c>
      <c r="N156" s="10">
        <v>80</v>
      </c>
      <c r="O156" s="10">
        <v>9</v>
      </c>
      <c r="P156" s="10">
        <v>0</v>
      </c>
      <c r="Q156" s="10">
        <f t="shared" si="58"/>
        <v>677</v>
      </c>
      <c r="R156" s="11">
        <v>322550</v>
      </c>
      <c r="S156" s="17">
        <f t="shared" si="59"/>
        <v>3963456</v>
      </c>
      <c r="T156" s="10">
        <v>355.4</v>
      </c>
      <c r="U156" s="25"/>
      <c r="V156" s="46">
        <f t="shared" si="60"/>
        <v>355.4</v>
      </c>
      <c r="W156" s="25">
        <v>9.5</v>
      </c>
      <c r="X156" s="25">
        <v>0</v>
      </c>
      <c r="Y156" s="10">
        <f t="shared" si="61"/>
        <v>364.9</v>
      </c>
      <c r="Z156" s="10">
        <f t="shared" si="62"/>
        <v>168.6</v>
      </c>
      <c r="AA156" s="25">
        <v>23.5</v>
      </c>
      <c r="AB156" s="25">
        <f t="shared" si="63"/>
        <v>0.6</v>
      </c>
      <c r="AC156" s="25">
        <f t="shared" si="64"/>
        <v>80</v>
      </c>
      <c r="AD156" s="25">
        <f t="shared" si="65"/>
        <v>9</v>
      </c>
      <c r="AE156" s="25">
        <v>0</v>
      </c>
      <c r="AF156" s="10">
        <f t="shared" si="66"/>
        <v>646.6</v>
      </c>
      <c r="AG156" s="11">
        <f t="shared" si="67"/>
        <v>322550</v>
      </c>
      <c r="AH156" s="17">
        <f t="shared" si="68"/>
        <v>3953209</v>
      </c>
      <c r="AI156" s="11">
        <f t="shared" si="69"/>
        <v>-10247</v>
      </c>
      <c r="AJ156" s="78"/>
      <c r="AK156" s="69">
        <v>358</v>
      </c>
      <c r="AL156" s="70">
        <f t="shared" si="70"/>
        <v>0</v>
      </c>
      <c r="AM156" s="1" t="b">
        <f t="shared" si="71"/>
        <v>0</v>
      </c>
      <c r="AN156" s="71">
        <f t="shared" si="72"/>
        <v>0</v>
      </c>
      <c r="AO156" s="72">
        <f t="shared" si="73"/>
        <v>0</v>
      </c>
      <c r="AP156" s="73">
        <f t="shared" si="74"/>
        <v>0</v>
      </c>
      <c r="AQ156" s="1" t="b">
        <f t="shared" si="75"/>
        <v>1</v>
      </c>
      <c r="AR156" s="1">
        <f t="shared" si="76"/>
        <v>80.313800000000001</v>
      </c>
      <c r="AS156" s="72">
        <f t="shared" si="77"/>
        <v>0.46213700000000002</v>
      </c>
      <c r="AT156" s="73">
        <f t="shared" si="78"/>
        <v>168.6</v>
      </c>
      <c r="AU156" s="74">
        <f t="shared" si="79"/>
        <v>0</v>
      </c>
      <c r="AV156" s="75">
        <f t="shared" si="80"/>
        <v>168.6</v>
      </c>
      <c r="AW156" s="78"/>
      <c r="AX156" s="33">
        <v>358</v>
      </c>
      <c r="AY156" s="34" t="s">
        <v>382</v>
      </c>
      <c r="AZ156" s="34" t="s">
        <v>386</v>
      </c>
      <c r="BA156" s="43" t="s">
        <v>447</v>
      </c>
      <c r="BB156" s="44">
        <v>1</v>
      </c>
      <c r="BC156" s="43" t="str">
        <f t="shared" si="84"/>
        <v>YES</v>
      </c>
      <c r="BD156" s="45">
        <f t="shared" si="81"/>
        <v>-19.3</v>
      </c>
      <c r="BE156" s="43" t="str">
        <f t="shared" si="82"/>
        <v>YES</v>
      </c>
      <c r="BF156" s="43" t="str">
        <f t="shared" si="83"/>
        <v>NO</v>
      </c>
    </row>
    <row r="157" spans="1:58" x14ac:dyDescent="0.35">
      <c r="A157" s="9">
        <v>359</v>
      </c>
      <c r="B157" s="1" t="s">
        <v>382</v>
      </c>
      <c r="C157" s="1" t="s">
        <v>387</v>
      </c>
      <c r="D157" s="26">
        <v>140</v>
      </c>
      <c r="E157" s="32">
        <v>129.5</v>
      </c>
      <c r="F157" s="10">
        <v>144</v>
      </c>
      <c r="G157" s="10">
        <v>0</v>
      </c>
      <c r="H157" s="10">
        <v>0</v>
      </c>
      <c r="I157" s="10">
        <f t="shared" si="57"/>
        <v>144</v>
      </c>
      <c r="J157" s="10">
        <v>129.30000000000001</v>
      </c>
      <c r="K157" s="11">
        <v>53714</v>
      </c>
      <c r="L157" s="10">
        <v>10</v>
      </c>
      <c r="M157" s="10">
        <v>0</v>
      </c>
      <c r="N157" s="10">
        <v>30</v>
      </c>
      <c r="O157" s="10">
        <v>3.3</v>
      </c>
      <c r="P157" s="10">
        <v>0</v>
      </c>
      <c r="Q157" s="10">
        <f t="shared" si="58"/>
        <v>316.60000000000002</v>
      </c>
      <c r="R157" s="11">
        <v>0</v>
      </c>
      <c r="S157" s="17">
        <f t="shared" si="59"/>
        <v>1702675</v>
      </c>
      <c r="T157" s="10">
        <v>144</v>
      </c>
      <c r="U157" s="25"/>
      <c r="V157" s="46">
        <f t="shared" si="60"/>
        <v>144</v>
      </c>
      <c r="W157" s="25">
        <v>0</v>
      </c>
      <c r="X157" s="25">
        <v>0</v>
      </c>
      <c r="Y157" s="10">
        <f t="shared" si="61"/>
        <v>144</v>
      </c>
      <c r="Z157" s="10">
        <f t="shared" si="62"/>
        <v>129.30000000000001</v>
      </c>
      <c r="AA157" s="25">
        <v>10</v>
      </c>
      <c r="AB157" s="25">
        <f t="shared" si="63"/>
        <v>0</v>
      </c>
      <c r="AC157" s="25">
        <f t="shared" si="64"/>
        <v>30</v>
      </c>
      <c r="AD157" s="25">
        <f t="shared" si="65"/>
        <v>3.3</v>
      </c>
      <c r="AE157" s="25">
        <v>0</v>
      </c>
      <c r="AF157" s="10">
        <f t="shared" si="66"/>
        <v>316.60000000000002</v>
      </c>
      <c r="AG157" s="11">
        <f t="shared" si="67"/>
        <v>0</v>
      </c>
      <c r="AH157" s="17">
        <f t="shared" si="68"/>
        <v>1777709</v>
      </c>
      <c r="AI157" s="11">
        <f t="shared" si="69"/>
        <v>75034</v>
      </c>
      <c r="AJ157" s="78"/>
      <c r="AK157" s="69">
        <v>359</v>
      </c>
      <c r="AL157" s="70">
        <f t="shared" si="70"/>
        <v>0</v>
      </c>
      <c r="AM157" s="1" t="b">
        <f t="shared" si="71"/>
        <v>1</v>
      </c>
      <c r="AN157" s="71">
        <f t="shared" si="72"/>
        <v>424.82</v>
      </c>
      <c r="AO157" s="72">
        <f t="shared" si="73"/>
        <v>0.89769900000000002</v>
      </c>
      <c r="AP157" s="73">
        <f t="shared" si="74"/>
        <v>129.30000000000001</v>
      </c>
      <c r="AQ157" s="1" t="b">
        <f t="shared" si="75"/>
        <v>0</v>
      </c>
      <c r="AR157" s="1">
        <f t="shared" si="76"/>
        <v>0</v>
      </c>
      <c r="AS157" s="72">
        <f t="shared" si="77"/>
        <v>0</v>
      </c>
      <c r="AT157" s="73">
        <f t="shared" si="78"/>
        <v>0</v>
      </c>
      <c r="AU157" s="74">
        <f t="shared" si="79"/>
        <v>0</v>
      </c>
      <c r="AV157" s="75">
        <f t="shared" si="80"/>
        <v>129.30000000000001</v>
      </c>
      <c r="AW157" s="78"/>
      <c r="AX157" s="33">
        <v>359</v>
      </c>
      <c r="AY157" s="34" t="s">
        <v>382</v>
      </c>
      <c r="AZ157" s="34" t="s">
        <v>387</v>
      </c>
      <c r="BA157" s="43" t="s">
        <v>447</v>
      </c>
      <c r="BB157" s="44">
        <v>0</v>
      </c>
      <c r="BC157" s="43" t="str">
        <f t="shared" si="84"/>
        <v>NO</v>
      </c>
      <c r="BD157" s="45">
        <f t="shared" si="81"/>
        <v>14.5</v>
      </c>
      <c r="BE157" s="43" t="str">
        <f t="shared" si="82"/>
        <v>NO</v>
      </c>
      <c r="BF157" s="43" t="str">
        <f t="shared" si="83"/>
        <v>NO</v>
      </c>
    </row>
    <row r="158" spans="1:58" x14ac:dyDescent="0.35">
      <c r="A158" s="9">
        <v>360</v>
      </c>
      <c r="B158" s="1" t="s">
        <v>382</v>
      </c>
      <c r="C158" s="1" t="s">
        <v>388</v>
      </c>
      <c r="D158" s="26">
        <v>224.7</v>
      </c>
      <c r="E158" s="32">
        <v>222.5</v>
      </c>
      <c r="F158" s="10">
        <v>223.6</v>
      </c>
      <c r="G158" s="10">
        <v>6</v>
      </c>
      <c r="H158" s="10">
        <v>0</v>
      </c>
      <c r="I158" s="10">
        <f t="shared" si="57"/>
        <v>229.6</v>
      </c>
      <c r="J158" s="10">
        <v>154</v>
      </c>
      <c r="K158" s="11">
        <v>64960</v>
      </c>
      <c r="L158" s="10">
        <v>12.1</v>
      </c>
      <c r="M158" s="10">
        <v>0.2</v>
      </c>
      <c r="N158" s="10">
        <v>79</v>
      </c>
      <c r="O158" s="10">
        <v>6.6</v>
      </c>
      <c r="P158" s="10">
        <v>0</v>
      </c>
      <c r="Q158" s="10">
        <f t="shared" si="58"/>
        <v>481.5</v>
      </c>
      <c r="R158" s="11">
        <v>15680</v>
      </c>
      <c r="S158" s="17">
        <f t="shared" si="59"/>
        <v>2605187</v>
      </c>
      <c r="T158" s="10">
        <v>216</v>
      </c>
      <c r="U158" s="25"/>
      <c r="V158" s="46">
        <f t="shared" si="60"/>
        <v>216</v>
      </c>
      <c r="W158" s="25">
        <v>6</v>
      </c>
      <c r="X158" s="25">
        <v>0</v>
      </c>
      <c r="Y158" s="10">
        <f t="shared" si="61"/>
        <v>222</v>
      </c>
      <c r="Z158" s="10">
        <f t="shared" si="62"/>
        <v>153.4</v>
      </c>
      <c r="AA158" s="25">
        <v>12.1</v>
      </c>
      <c r="AB158" s="25">
        <f t="shared" si="63"/>
        <v>0.2</v>
      </c>
      <c r="AC158" s="25">
        <f t="shared" si="64"/>
        <v>79</v>
      </c>
      <c r="AD158" s="25">
        <f t="shared" si="65"/>
        <v>6.6</v>
      </c>
      <c r="AE158" s="25">
        <v>0</v>
      </c>
      <c r="AF158" s="10">
        <f t="shared" si="66"/>
        <v>473.3</v>
      </c>
      <c r="AG158" s="11">
        <f t="shared" si="67"/>
        <v>15680</v>
      </c>
      <c r="AH158" s="17">
        <f t="shared" si="68"/>
        <v>2673260</v>
      </c>
      <c r="AI158" s="11">
        <f t="shared" si="69"/>
        <v>68073</v>
      </c>
      <c r="AJ158" s="78"/>
      <c r="AK158" s="69">
        <v>360</v>
      </c>
      <c r="AL158" s="70">
        <f t="shared" si="70"/>
        <v>0</v>
      </c>
      <c r="AM158" s="1" t="b">
        <f t="shared" si="71"/>
        <v>1</v>
      </c>
      <c r="AN158" s="71">
        <f t="shared" si="72"/>
        <v>1177.9100000000001</v>
      </c>
      <c r="AO158" s="72">
        <f t="shared" si="73"/>
        <v>0.69094299999999997</v>
      </c>
      <c r="AP158" s="73">
        <f t="shared" si="74"/>
        <v>153.4</v>
      </c>
      <c r="AQ158" s="1" t="b">
        <f t="shared" si="75"/>
        <v>0</v>
      </c>
      <c r="AR158" s="1">
        <f t="shared" si="76"/>
        <v>0</v>
      </c>
      <c r="AS158" s="72">
        <f t="shared" si="77"/>
        <v>0</v>
      </c>
      <c r="AT158" s="73">
        <f t="shared" si="78"/>
        <v>0</v>
      </c>
      <c r="AU158" s="74">
        <f t="shared" si="79"/>
        <v>0</v>
      </c>
      <c r="AV158" s="75">
        <f t="shared" si="80"/>
        <v>153.4</v>
      </c>
      <c r="AW158" s="78"/>
      <c r="AX158" s="33">
        <v>360</v>
      </c>
      <c r="AY158" s="34" t="s">
        <v>382</v>
      </c>
      <c r="AZ158" s="34" t="s">
        <v>388</v>
      </c>
      <c r="BA158" s="43" t="s">
        <v>447</v>
      </c>
      <c r="BB158" s="44">
        <v>1</v>
      </c>
      <c r="BC158" s="43" t="str">
        <f t="shared" si="84"/>
        <v>YES</v>
      </c>
      <c r="BD158" s="45">
        <f t="shared" si="81"/>
        <v>-6.5</v>
      </c>
      <c r="BE158" s="43" t="str">
        <f t="shared" si="82"/>
        <v>YES</v>
      </c>
      <c r="BF158" s="43" t="str">
        <f t="shared" si="83"/>
        <v>NO</v>
      </c>
    </row>
    <row r="159" spans="1:58" x14ac:dyDescent="0.35">
      <c r="A159" s="9">
        <v>361</v>
      </c>
      <c r="B159" s="1" t="s">
        <v>166</v>
      </c>
      <c r="C159" s="1" t="s">
        <v>167</v>
      </c>
      <c r="D159" s="26">
        <v>768.1</v>
      </c>
      <c r="E159" s="32">
        <v>781.9</v>
      </c>
      <c r="F159" s="10">
        <v>781.9</v>
      </c>
      <c r="G159" s="10">
        <v>13.5</v>
      </c>
      <c r="H159" s="10">
        <v>0</v>
      </c>
      <c r="I159" s="10">
        <f t="shared" si="57"/>
        <v>795.4</v>
      </c>
      <c r="J159" s="10">
        <v>251.2</v>
      </c>
      <c r="K159" s="11">
        <v>534634</v>
      </c>
      <c r="L159" s="10">
        <v>99.4</v>
      </c>
      <c r="M159" s="10">
        <v>16.399999999999999</v>
      </c>
      <c r="N159" s="10">
        <v>249.8</v>
      </c>
      <c r="O159" s="10">
        <v>8.1999999999999993</v>
      </c>
      <c r="P159" s="10">
        <v>0</v>
      </c>
      <c r="Q159" s="10">
        <f t="shared" si="58"/>
        <v>1420.4</v>
      </c>
      <c r="R159" s="11">
        <v>50847</v>
      </c>
      <c r="S159" s="17">
        <f t="shared" si="59"/>
        <v>7689758</v>
      </c>
      <c r="T159" s="10">
        <v>770.9</v>
      </c>
      <c r="U159" s="25"/>
      <c r="V159" s="46">
        <f t="shared" si="60"/>
        <v>770.9</v>
      </c>
      <c r="W159" s="25">
        <v>13.5</v>
      </c>
      <c r="X159" s="25">
        <v>0</v>
      </c>
      <c r="Y159" s="10">
        <f t="shared" si="61"/>
        <v>784.4</v>
      </c>
      <c r="Z159" s="10">
        <f t="shared" si="62"/>
        <v>250.7</v>
      </c>
      <c r="AA159" s="25">
        <v>99.4</v>
      </c>
      <c r="AB159" s="25">
        <f t="shared" si="63"/>
        <v>16.399999999999999</v>
      </c>
      <c r="AC159" s="25">
        <f t="shared" si="64"/>
        <v>249.8</v>
      </c>
      <c r="AD159" s="25">
        <f t="shared" si="65"/>
        <v>8.1999999999999993</v>
      </c>
      <c r="AE159" s="25">
        <v>0</v>
      </c>
      <c r="AF159" s="10">
        <f t="shared" si="66"/>
        <v>1408.9</v>
      </c>
      <c r="AG159" s="11">
        <f t="shared" si="67"/>
        <v>50847</v>
      </c>
      <c r="AH159" s="17">
        <f t="shared" si="68"/>
        <v>7961821</v>
      </c>
      <c r="AI159" s="11">
        <f t="shared" si="69"/>
        <v>272063</v>
      </c>
      <c r="AJ159" s="78"/>
      <c r="AK159" s="69">
        <v>361</v>
      </c>
      <c r="AL159" s="70">
        <f t="shared" si="70"/>
        <v>0</v>
      </c>
      <c r="AM159" s="1" t="b">
        <f t="shared" si="71"/>
        <v>0</v>
      </c>
      <c r="AN159" s="71">
        <f t="shared" si="72"/>
        <v>0</v>
      </c>
      <c r="AO159" s="72">
        <f t="shared" si="73"/>
        <v>0</v>
      </c>
      <c r="AP159" s="73">
        <f t="shared" si="74"/>
        <v>0</v>
      </c>
      <c r="AQ159" s="1" t="b">
        <f t="shared" si="75"/>
        <v>1</v>
      </c>
      <c r="AR159" s="1">
        <f t="shared" si="76"/>
        <v>599.44500000000005</v>
      </c>
      <c r="AS159" s="72">
        <f t="shared" si="77"/>
        <v>0.31961200000000001</v>
      </c>
      <c r="AT159" s="73">
        <f t="shared" si="78"/>
        <v>250.7</v>
      </c>
      <c r="AU159" s="74">
        <f t="shared" si="79"/>
        <v>0</v>
      </c>
      <c r="AV159" s="75">
        <f t="shared" si="80"/>
        <v>250.7</v>
      </c>
      <c r="AW159" s="78"/>
      <c r="AX159" s="33">
        <v>361</v>
      </c>
      <c r="AY159" s="34" t="s">
        <v>166</v>
      </c>
      <c r="AZ159" s="34" t="s">
        <v>449</v>
      </c>
      <c r="BA159" s="43" t="s">
        <v>447</v>
      </c>
      <c r="BB159" s="44">
        <v>1</v>
      </c>
      <c r="BC159" s="43" t="str">
        <f t="shared" si="84"/>
        <v>YES</v>
      </c>
      <c r="BD159" s="45">
        <f t="shared" si="81"/>
        <v>-11</v>
      </c>
      <c r="BE159" s="43" t="str">
        <f t="shared" si="82"/>
        <v>YES</v>
      </c>
      <c r="BF159" s="43" t="str">
        <f t="shared" si="83"/>
        <v>NO</v>
      </c>
    </row>
    <row r="160" spans="1:58" x14ac:dyDescent="0.35">
      <c r="A160" s="9">
        <v>362</v>
      </c>
      <c r="B160" s="1" t="s">
        <v>226</v>
      </c>
      <c r="C160" s="1" t="s">
        <v>229</v>
      </c>
      <c r="D160" s="26">
        <v>804.6</v>
      </c>
      <c r="E160" s="32">
        <v>826.3</v>
      </c>
      <c r="F160" s="10">
        <v>826.3</v>
      </c>
      <c r="G160" s="10">
        <v>18.5</v>
      </c>
      <c r="H160" s="10">
        <v>0</v>
      </c>
      <c r="I160" s="10">
        <f t="shared" si="57"/>
        <v>844.8</v>
      </c>
      <c r="J160" s="10">
        <v>252.7</v>
      </c>
      <c r="K160" s="11">
        <v>679365</v>
      </c>
      <c r="L160" s="10">
        <v>126.3</v>
      </c>
      <c r="M160" s="10">
        <v>1.3</v>
      </c>
      <c r="N160" s="10">
        <v>191.1</v>
      </c>
      <c r="O160" s="10">
        <v>12</v>
      </c>
      <c r="P160" s="10">
        <v>0</v>
      </c>
      <c r="Q160" s="10">
        <f t="shared" si="58"/>
        <v>1428.2</v>
      </c>
      <c r="R160" s="11">
        <v>31360</v>
      </c>
      <c r="S160" s="17">
        <f t="shared" si="59"/>
        <v>7712220</v>
      </c>
      <c r="T160" s="10">
        <v>825.6</v>
      </c>
      <c r="U160" s="25"/>
      <c r="V160" s="46">
        <f t="shared" si="60"/>
        <v>825.6</v>
      </c>
      <c r="W160" s="25">
        <v>18.5</v>
      </c>
      <c r="X160" s="25">
        <v>0</v>
      </c>
      <c r="Y160" s="10">
        <f t="shared" si="61"/>
        <v>844.1</v>
      </c>
      <c r="Z160" s="10">
        <f t="shared" si="62"/>
        <v>252.7</v>
      </c>
      <c r="AA160" s="25">
        <v>126.3</v>
      </c>
      <c r="AB160" s="25">
        <f t="shared" si="63"/>
        <v>1.3</v>
      </c>
      <c r="AC160" s="25">
        <f t="shared" si="64"/>
        <v>191.1</v>
      </c>
      <c r="AD160" s="25">
        <f t="shared" si="65"/>
        <v>12</v>
      </c>
      <c r="AE160" s="25">
        <v>0</v>
      </c>
      <c r="AF160" s="10">
        <f t="shared" si="66"/>
        <v>1427.5</v>
      </c>
      <c r="AG160" s="11">
        <f t="shared" si="67"/>
        <v>31360</v>
      </c>
      <c r="AH160" s="17">
        <f t="shared" si="68"/>
        <v>8046773</v>
      </c>
      <c r="AI160" s="11">
        <f t="shared" si="69"/>
        <v>334553</v>
      </c>
      <c r="AJ160" s="78"/>
      <c r="AK160" s="69">
        <v>362</v>
      </c>
      <c r="AL160" s="70">
        <f t="shared" si="70"/>
        <v>0</v>
      </c>
      <c r="AM160" s="1" t="b">
        <f t="shared" si="71"/>
        <v>0</v>
      </c>
      <c r="AN160" s="71">
        <f t="shared" si="72"/>
        <v>0</v>
      </c>
      <c r="AO160" s="72">
        <f t="shared" si="73"/>
        <v>0</v>
      </c>
      <c r="AP160" s="73">
        <f t="shared" si="74"/>
        <v>0</v>
      </c>
      <c r="AQ160" s="1" t="b">
        <f t="shared" si="75"/>
        <v>1</v>
      </c>
      <c r="AR160" s="1">
        <f t="shared" si="76"/>
        <v>673.32380000000001</v>
      </c>
      <c r="AS160" s="72">
        <f t="shared" si="77"/>
        <v>0.29932900000000001</v>
      </c>
      <c r="AT160" s="73">
        <f t="shared" si="78"/>
        <v>252.7</v>
      </c>
      <c r="AU160" s="74">
        <f t="shared" si="79"/>
        <v>0</v>
      </c>
      <c r="AV160" s="75">
        <f t="shared" si="80"/>
        <v>252.7</v>
      </c>
      <c r="AW160" s="78"/>
      <c r="AX160" s="33">
        <v>362</v>
      </c>
      <c r="AY160" s="34" t="s">
        <v>226</v>
      </c>
      <c r="AZ160" s="34" t="s">
        <v>229</v>
      </c>
      <c r="BA160" s="43" t="s">
        <v>447</v>
      </c>
      <c r="BB160" s="44">
        <v>0</v>
      </c>
      <c r="BC160" s="43" t="str">
        <f t="shared" si="84"/>
        <v>NO</v>
      </c>
      <c r="BD160" s="45">
        <f t="shared" si="81"/>
        <v>-0.7</v>
      </c>
      <c r="BE160" s="43" t="str">
        <f t="shared" si="82"/>
        <v>YES</v>
      </c>
      <c r="BF160" s="43" t="str">
        <f t="shared" si="83"/>
        <v>NO</v>
      </c>
    </row>
    <row r="161" spans="1:58" x14ac:dyDescent="0.35">
      <c r="A161" s="9">
        <v>363</v>
      </c>
      <c r="B161" s="1" t="s">
        <v>131</v>
      </c>
      <c r="C161" s="1" t="s">
        <v>132</v>
      </c>
      <c r="D161" s="26">
        <v>911</v>
      </c>
      <c r="E161" s="32">
        <v>922</v>
      </c>
      <c r="F161" s="10">
        <v>922</v>
      </c>
      <c r="G161" s="10">
        <v>17</v>
      </c>
      <c r="H161" s="10">
        <v>0</v>
      </c>
      <c r="I161" s="10">
        <f t="shared" si="57"/>
        <v>939</v>
      </c>
      <c r="J161" s="10">
        <v>250.8</v>
      </c>
      <c r="K161" s="11">
        <v>73857</v>
      </c>
      <c r="L161" s="10">
        <v>13.7</v>
      </c>
      <c r="M161" s="10">
        <v>23.2</v>
      </c>
      <c r="N161" s="10">
        <v>214.3</v>
      </c>
      <c r="O161" s="10">
        <v>17.100000000000001</v>
      </c>
      <c r="P161" s="10">
        <v>0</v>
      </c>
      <c r="Q161" s="10">
        <f t="shared" si="58"/>
        <v>1458.1</v>
      </c>
      <c r="R161" s="11">
        <v>56000</v>
      </c>
      <c r="S161" s="17">
        <f t="shared" si="59"/>
        <v>7897662</v>
      </c>
      <c r="T161" s="10">
        <v>846</v>
      </c>
      <c r="U161" s="25"/>
      <c r="V161" s="46">
        <f t="shared" si="60"/>
        <v>846</v>
      </c>
      <c r="W161" s="25">
        <v>17</v>
      </c>
      <c r="X161" s="25">
        <v>0</v>
      </c>
      <c r="Y161" s="10">
        <f t="shared" si="61"/>
        <v>863</v>
      </c>
      <c r="Z161" s="10">
        <f t="shared" si="62"/>
        <v>252.8</v>
      </c>
      <c r="AA161" s="25">
        <v>13.7</v>
      </c>
      <c r="AB161" s="25">
        <f t="shared" si="63"/>
        <v>23.2</v>
      </c>
      <c r="AC161" s="25">
        <f t="shared" si="64"/>
        <v>214.3</v>
      </c>
      <c r="AD161" s="25">
        <f t="shared" si="65"/>
        <v>17.100000000000001</v>
      </c>
      <c r="AE161" s="25">
        <v>0</v>
      </c>
      <c r="AF161" s="10">
        <f t="shared" si="66"/>
        <v>1384.1</v>
      </c>
      <c r="AG161" s="11">
        <f t="shared" si="67"/>
        <v>56000</v>
      </c>
      <c r="AH161" s="17">
        <f t="shared" si="68"/>
        <v>7827722</v>
      </c>
      <c r="AI161" s="11">
        <f t="shared" si="69"/>
        <v>-69940</v>
      </c>
      <c r="AJ161" s="78"/>
      <c r="AK161" s="69">
        <v>363</v>
      </c>
      <c r="AL161" s="70">
        <f t="shared" si="70"/>
        <v>0</v>
      </c>
      <c r="AM161" s="1" t="b">
        <f t="shared" si="71"/>
        <v>0</v>
      </c>
      <c r="AN161" s="71">
        <f t="shared" si="72"/>
        <v>0</v>
      </c>
      <c r="AO161" s="72">
        <f t="shared" si="73"/>
        <v>0</v>
      </c>
      <c r="AP161" s="73">
        <f t="shared" si="74"/>
        <v>0</v>
      </c>
      <c r="AQ161" s="1" t="b">
        <f t="shared" si="75"/>
        <v>1</v>
      </c>
      <c r="AR161" s="1">
        <f t="shared" si="76"/>
        <v>696.71249999999998</v>
      </c>
      <c r="AS161" s="72">
        <f t="shared" si="77"/>
        <v>0.292908</v>
      </c>
      <c r="AT161" s="73">
        <f t="shared" si="78"/>
        <v>252.8</v>
      </c>
      <c r="AU161" s="74">
        <f t="shared" si="79"/>
        <v>0</v>
      </c>
      <c r="AV161" s="75">
        <f t="shared" si="80"/>
        <v>252.8</v>
      </c>
      <c r="AW161" s="78"/>
      <c r="AX161" s="33">
        <v>363</v>
      </c>
      <c r="AY161" s="34" t="s">
        <v>131</v>
      </c>
      <c r="AZ161" s="34" t="s">
        <v>132</v>
      </c>
      <c r="BA161" s="43" t="s">
        <v>447</v>
      </c>
      <c r="BB161" s="44">
        <v>1</v>
      </c>
      <c r="BC161" s="43" t="str">
        <f t="shared" si="84"/>
        <v>YES</v>
      </c>
      <c r="BD161" s="45">
        <f t="shared" si="81"/>
        <v>-76</v>
      </c>
      <c r="BE161" s="43" t="str">
        <f t="shared" si="82"/>
        <v>YES</v>
      </c>
      <c r="BF161" s="43" t="str">
        <f t="shared" si="83"/>
        <v>NO</v>
      </c>
    </row>
    <row r="162" spans="1:58" x14ac:dyDescent="0.35">
      <c r="A162" s="9">
        <v>364</v>
      </c>
      <c r="B162" s="1" t="s">
        <v>243</v>
      </c>
      <c r="C162" s="1" t="s">
        <v>244</v>
      </c>
      <c r="D162" s="26">
        <v>751</v>
      </c>
      <c r="E162" s="32">
        <v>719.2</v>
      </c>
      <c r="F162" s="10">
        <v>735.1</v>
      </c>
      <c r="G162" s="10">
        <v>17.5</v>
      </c>
      <c r="H162" s="10">
        <v>0</v>
      </c>
      <c r="I162" s="10">
        <f t="shared" si="57"/>
        <v>752.6</v>
      </c>
      <c r="J162" s="10">
        <v>248.7</v>
      </c>
      <c r="K162" s="11">
        <v>305162</v>
      </c>
      <c r="L162" s="10">
        <v>56.7</v>
      </c>
      <c r="M162" s="10">
        <v>0.9</v>
      </c>
      <c r="N162" s="10">
        <v>170.9</v>
      </c>
      <c r="O162" s="10">
        <v>26.4</v>
      </c>
      <c r="P162" s="10">
        <v>0</v>
      </c>
      <c r="Q162" s="10">
        <f t="shared" si="58"/>
        <v>1256.2</v>
      </c>
      <c r="R162" s="11">
        <v>0</v>
      </c>
      <c r="S162" s="17">
        <f t="shared" si="59"/>
        <v>6755844</v>
      </c>
      <c r="T162" s="10">
        <v>714.4</v>
      </c>
      <c r="U162" s="25"/>
      <c r="V162" s="46">
        <f t="shared" si="60"/>
        <v>714.4</v>
      </c>
      <c r="W162" s="25">
        <v>17.5</v>
      </c>
      <c r="X162" s="25">
        <v>0</v>
      </c>
      <c r="Y162" s="10">
        <f t="shared" si="61"/>
        <v>731.9</v>
      </c>
      <c r="Z162" s="10">
        <f t="shared" si="62"/>
        <v>247</v>
      </c>
      <c r="AA162" s="25">
        <v>56.7</v>
      </c>
      <c r="AB162" s="25">
        <f t="shared" si="63"/>
        <v>0.9</v>
      </c>
      <c r="AC162" s="25">
        <f t="shared" si="64"/>
        <v>170.9</v>
      </c>
      <c r="AD162" s="25">
        <f t="shared" si="65"/>
        <v>26.4</v>
      </c>
      <c r="AE162" s="25">
        <v>0</v>
      </c>
      <c r="AF162" s="10">
        <f t="shared" si="66"/>
        <v>1233.8</v>
      </c>
      <c r="AG162" s="11">
        <f t="shared" si="67"/>
        <v>0</v>
      </c>
      <c r="AH162" s="17">
        <f t="shared" si="68"/>
        <v>6927787</v>
      </c>
      <c r="AI162" s="11">
        <f t="shared" si="69"/>
        <v>171943</v>
      </c>
      <c r="AJ162" s="78"/>
      <c r="AK162" s="69">
        <v>364</v>
      </c>
      <c r="AL162" s="70">
        <f t="shared" si="70"/>
        <v>0</v>
      </c>
      <c r="AM162" s="1" t="b">
        <f t="shared" si="71"/>
        <v>0</v>
      </c>
      <c r="AN162" s="71">
        <f t="shared" si="72"/>
        <v>0</v>
      </c>
      <c r="AO162" s="72">
        <f t="shared" si="73"/>
        <v>0</v>
      </c>
      <c r="AP162" s="73">
        <f t="shared" si="74"/>
        <v>0</v>
      </c>
      <c r="AQ162" s="1" t="b">
        <f t="shared" si="75"/>
        <v>1</v>
      </c>
      <c r="AR162" s="1">
        <f t="shared" si="76"/>
        <v>534.47630000000004</v>
      </c>
      <c r="AS162" s="72">
        <f t="shared" si="77"/>
        <v>0.337449</v>
      </c>
      <c r="AT162" s="73">
        <f t="shared" si="78"/>
        <v>247</v>
      </c>
      <c r="AU162" s="74">
        <f t="shared" si="79"/>
        <v>0</v>
      </c>
      <c r="AV162" s="75">
        <f t="shared" si="80"/>
        <v>247</v>
      </c>
      <c r="AW162" s="78"/>
      <c r="AX162" s="33">
        <v>364</v>
      </c>
      <c r="AY162" s="34" t="s">
        <v>243</v>
      </c>
      <c r="AZ162" s="34" t="s">
        <v>244</v>
      </c>
      <c r="BA162" s="43" t="s">
        <v>447</v>
      </c>
      <c r="BB162" s="44">
        <v>1</v>
      </c>
      <c r="BC162" s="43" t="str">
        <f t="shared" si="84"/>
        <v>YES</v>
      </c>
      <c r="BD162" s="45">
        <f t="shared" si="81"/>
        <v>-4.8</v>
      </c>
      <c r="BE162" s="43" t="str">
        <f t="shared" si="82"/>
        <v>YES</v>
      </c>
      <c r="BF162" s="43" t="str">
        <f t="shared" si="83"/>
        <v>NO</v>
      </c>
    </row>
    <row r="163" spans="1:58" x14ac:dyDescent="0.35">
      <c r="A163" s="9">
        <v>365</v>
      </c>
      <c r="B163" s="1" t="s">
        <v>35</v>
      </c>
      <c r="C163" s="1" t="s">
        <v>36</v>
      </c>
      <c r="D163" s="26">
        <v>914</v>
      </c>
      <c r="E163" s="32">
        <v>899.5</v>
      </c>
      <c r="F163" s="10">
        <v>906.8</v>
      </c>
      <c r="G163" s="10">
        <v>8</v>
      </c>
      <c r="H163" s="10">
        <v>0</v>
      </c>
      <c r="I163" s="10">
        <f t="shared" si="57"/>
        <v>914.8</v>
      </c>
      <c r="J163" s="10">
        <v>251.9</v>
      </c>
      <c r="K163" s="11">
        <v>414708</v>
      </c>
      <c r="L163" s="10">
        <v>77.099999999999994</v>
      </c>
      <c r="M163" s="10">
        <v>0.2</v>
      </c>
      <c r="N163" s="10">
        <v>224.4</v>
      </c>
      <c r="O163" s="10">
        <v>16.5</v>
      </c>
      <c r="P163" s="10">
        <v>0</v>
      </c>
      <c r="Q163" s="10">
        <f t="shared" si="58"/>
        <v>1484.9</v>
      </c>
      <c r="R163" s="11">
        <v>5600</v>
      </c>
      <c r="S163" s="17">
        <f t="shared" si="59"/>
        <v>7991392</v>
      </c>
      <c r="T163" s="10">
        <v>880.5</v>
      </c>
      <c r="U163" s="25"/>
      <c r="V163" s="46">
        <f t="shared" si="60"/>
        <v>880.5</v>
      </c>
      <c r="W163" s="25">
        <v>8</v>
      </c>
      <c r="X163" s="25">
        <v>0</v>
      </c>
      <c r="Y163" s="10">
        <f t="shared" si="61"/>
        <v>888.5</v>
      </c>
      <c r="Z163" s="10">
        <f t="shared" si="62"/>
        <v>252.6</v>
      </c>
      <c r="AA163" s="25">
        <v>77.099999999999994</v>
      </c>
      <c r="AB163" s="25">
        <f t="shared" si="63"/>
        <v>0.2</v>
      </c>
      <c r="AC163" s="25">
        <f t="shared" si="64"/>
        <v>224.4</v>
      </c>
      <c r="AD163" s="25">
        <f t="shared" si="65"/>
        <v>16.5</v>
      </c>
      <c r="AE163" s="25">
        <v>0</v>
      </c>
      <c r="AF163" s="10">
        <f t="shared" si="66"/>
        <v>1459.3</v>
      </c>
      <c r="AG163" s="11">
        <f t="shared" si="67"/>
        <v>5600</v>
      </c>
      <c r="AH163" s="17">
        <f t="shared" si="68"/>
        <v>8199570</v>
      </c>
      <c r="AI163" s="11">
        <f t="shared" si="69"/>
        <v>208178</v>
      </c>
      <c r="AJ163" s="78"/>
      <c r="AK163" s="69">
        <v>365</v>
      </c>
      <c r="AL163" s="70">
        <f t="shared" si="70"/>
        <v>0</v>
      </c>
      <c r="AM163" s="1" t="b">
        <f t="shared" si="71"/>
        <v>0</v>
      </c>
      <c r="AN163" s="71">
        <f t="shared" si="72"/>
        <v>0</v>
      </c>
      <c r="AO163" s="72">
        <f t="shared" si="73"/>
        <v>0</v>
      </c>
      <c r="AP163" s="73">
        <f t="shared" si="74"/>
        <v>0</v>
      </c>
      <c r="AQ163" s="1" t="b">
        <f t="shared" si="75"/>
        <v>1</v>
      </c>
      <c r="AR163" s="1">
        <f t="shared" si="76"/>
        <v>728.26880000000006</v>
      </c>
      <c r="AS163" s="72">
        <f t="shared" si="77"/>
        <v>0.284244</v>
      </c>
      <c r="AT163" s="73">
        <f t="shared" si="78"/>
        <v>252.6</v>
      </c>
      <c r="AU163" s="74">
        <f t="shared" si="79"/>
        <v>0</v>
      </c>
      <c r="AV163" s="75">
        <f t="shared" si="80"/>
        <v>252.6</v>
      </c>
      <c r="AW163" s="78"/>
      <c r="AX163" s="33">
        <v>365</v>
      </c>
      <c r="AY163" s="34" t="s">
        <v>35</v>
      </c>
      <c r="AZ163" s="34" t="s">
        <v>36</v>
      </c>
      <c r="BA163" s="43" t="s">
        <v>447</v>
      </c>
      <c r="BB163" s="44">
        <v>0</v>
      </c>
      <c r="BC163" s="43" t="str">
        <f t="shared" si="84"/>
        <v>NO</v>
      </c>
      <c r="BD163" s="45">
        <f t="shared" si="81"/>
        <v>-19</v>
      </c>
      <c r="BE163" s="43" t="str">
        <f t="shared" si="82"/>
        <v>YES</v>
      </c>
      <c r="BF163" s="43" t="str">
        <f t="shared" si="83"/>
        <v>NO</v>
      </c>
    </row>
    <row r="164" spans="1:58" x14ac:dyDescent="0.35">
      <c r="A164" s="9">
        <v>366</v>
      </c>
      <c r="B164" s="1" t="s">
        <v>412</v>
      </c>
      <c r="C164" s="1" t="s">
        <v>413</v>
      </c>
      <c r="D164" s="26">
        <v>376</v>
      </c>
      <c r="E164" s="32">
        <v>396.5</v>
      </c>
      <c r="F164" s="10">
        <v>398.5</v>
      </c>
      <c r="G164" s="10">
        <v>9.5</v>
      </c>
      <c r="H164" s="10">
        <v>0</v>
      </c>
      <c r="I164" s="10">
        <f t="shared" si="57"/>
        <v>408</v>
      </c>
      <c r="J164" s="10">
        <v>182.6</v>
      </c>
      <c r="K164" s="11">
        <v>230156</v>
      </c>
      <c r="L164" s="10">
        <v>42.8</v>
      </c>
      <c r="M164" s="10">
        <v>0</v>
      </c>
      <c r="N164" s="10">
        <v>104.9</v>
      </c>
      <c r="O164" s="10">
        <v>8</v>
      </c>
      <c r="P164" s="10">
        <v>0</v>
      </c>
      <c r="Q164" s="10">
        <f t="shared" si="58"/>
        <v>746.3</v>
      </c>
      <c r="R164" s="11">
        <v>11200</v>
      </c>
      <c r="S164" s="17">
        <f t="shared" si="59"/>
        <v>4024801</v>
      </c>
      <c r="T164" s="10">
        <v>398.5</v>
      </c>
      <c r="U164" s="25"/>
      <c r="V164" s="46">
        <f t="shared" si="60"/>
        <v>398.5</v>
      </c>
      <c r="W164" s="25">
        <v>9.5</v>
      </c>
      <c r="X164" s="25">
        <v>0</v>
      </c>
      <c r="Y164" s="10">
        <f t="shared" si="61"/>
        <v>408</v>
      </c>
      <c r="Z164" s="10">
        <f t="shared" si="62"/>
        <v>182.6</v>
      </c>
      <c r="AA164" s="25">
        <v>42.8</v>
      </c>
      <c r="AB164" s="25">
        <f t="shared" si="63"/>
        <v>0</v>
      </c>
      <c r="AC164" s="25">
        <f t="shared" si="64"/>
        <v>104.9</v>
      </c>
      <c r="AD164" s="25">
        <f t="shared" si="65"/>
        <v>8</v>
      </c>
      <c r="AE164" s="25">
        <v>0</v>
      </c>
      <c r="AF164" s="10">
        <f t="shared" si="66"/>
        <v>746.3</v>
      </c>
      <c r="AG164" s="11">
        <f t="shared" si="67"/>
        <v>11200</v>
      </c>
      <c r="AH164" s="17">
        <f t="shared" si="68"/>
        <v>4201675</v>
      </c>
      <c r="AI164" s="11">
        <f t="shared" si="69"/>
        <v>176874</v>
      </c>
      <c r="AJ164" s="78"/>
      <c r="AK164" s="69">
        <v>366</v>
      </c>
      <c r="AL164" s="70">
        <f t="shared" si="70"/>
        <v>0</v>
      </c>
      <c r="AM164" s="1" t="b">
        <f t="shared" si="71"/>
        <v>0</v>
      </c>
      <c r="AN164" s="71">
        <f t="shared" si="72"/>
        <v>0</v>
      </c>
      <c r="AO164" s="72">
        <f t="shared" si="73"/>
        <v>0</v>
      </c>
      <c r="AP164" s="73">
        <f t="shared" si="74"/>
        <v>0</v>
      </c>
      <c r="AQ164" s="1" t="b">
        <f t="shared" si="75"/>
        <v>1</v>
      </c>
      <c r="AR164" s="1">
        <f t="shared" si="76"/>
        <v>133.65</v>
      </c>
      <c r="AS164" s="72">
        <f t="shared" si="77"/>
        <v>0.44749299999999997</v>
      </c>
      <c r="AT164" s="73">
        <f t="shared" si="78"/>
        <v>182.6</v>
      </c>
      <c r="AU164" s="74">
        <f t="shared" si="79"/>
        <v>0</v>
      </c>
      <c r="AV164" s="75">
        <f t="shared" si="80"/>
        <v>182.6</v>
      </c>
      <c r="AW164" s="78"/>
      <c r="AX164" s="33">
        <v>366</v>
      </c>
      <c r="AY164" s="34" t="s">
        <v>412</v>
      </c>
      <c r="AZ164" s="34" t="s">
        <v>413</v>
      </c>
      <c r="BA164" s="43" t="s">
        <v>447</v>
      </c>
      <c r="BB164" s="44">
        <v>1</v>
      </c>
      <c r="BC164" s="43" t="str">
        <f t="shared" si="84"/>
        <v>YES</v>
      </c>
      <c r="BD164" s="45">
        <f t="shared" si="81"/>
        <v>2</v>
      </c>
      <c r="BE164" s="43" t="str">
        <f t="shared" si="82"/>
        <v>NO</v>
      </c>
      <c r="BF164" s="43" t="str">
        <f t="shared" si="83"/>
        <v>NO</v>
      </c>
    </row>
    <row r="165" spans="1:58" x14ac:dyDescent="0.35">
      <c r="A165" s="9">
        <v>367</v>
      </c>
      <c r="B165" s="1" t="s">
        <v>256</v>
      </c>
      <c r="C165" s="1" t="s">
        <v>257</v>
      </c>
      <c r="D165" s="26">
        <v>987</v>
      </c>
      <c r="E165" s="32">
        <v>944.8</v>
      </c>
      <c r="F165" s="10">
        <v>965.9</v>
      </c>
      <c r="G165" s="10">
        <v>14</v>
      </c>
      <c r="H165" s="10">
        <v>0</v>
      </c>
      <c r="I165" s="10">
        <f t="shared" si="57"/>
        <v>979.9</v>
      </c>
      <c r="J165" s="10">
        <v>248.1</v>
      </c>
      <c r="K165" s="11">
        <v>166849</v>
      </c>
      <c r="L165" s="10">
        <v>31</v>
      </c>
      <c r="M165" s="10">
        <v>5.4</v>
      </c>
      <c r="N165" s="10">
        <v>305.10000000000002</v>
      </c>
      <c r="O165" s="10">
        <v>23.3</v>
      </c>
      <c r="P165" s="10">
        <v>0</v>
      </c>
      <c r="Q165" s="10">
        <f t="shared" si="58"/>
        <v>1592.8</v>
      </c>
      <c r="R165" s="11">
        <v>106400</v>
      </c>
      <c r="S165" s="17">
        <f t="shared" si="59"/>
        <v>8672478</v>
      </c>
      <c r="T165" s="10">
        <v>920</v>
      </c>
      <c r="U165" s="25"/>
      <c r="V165" s="46">
        <f t="shared" si="60"/>
        <v>920</v>
      </c>
      <c r="W165" s="25">
        <v>14</v>
      </c>
      <c r="X165" s="25">
        <v>0</v>
      </c>
      <c r="Y165" s="10">
        <f t="shared" si="61"/>
        <v>934</v>
      </c>
      <c r="Z165" s="10">
        <f t="shared" si="62"/>
        <v>251</v>
      </c>
      <c r="AA165" s="25">
        <v>31</v>
      </c>
      <c r="AB165" s="25">
        <f t="shared" si="63"/>
        <v>5.4</v>
      </c>
      <c r="AC165" s="25">
        <f t="shared" si="64"/>
        <v>305.10000000000002</v>
      </c>
      <c r="AD165" s="25">
        <f t="shared" si="65"/>
        <v>23.3</v>
      </c>
      <c r="AE165" s="25">
        <v>0</v>
      </c>
      <c r="AF165" s="10">
        <f t="shared" si="66"/>
        <v>1549.8</v>
      </c>
      <c r="AG165" s="11">
        <f t="shared" si="67"/>
        <v>106400</v>
      </c>
      <c r="AH165" s="17">
        <f t="shared" si="68"/>
        <v>8808527</v>
      </c>
      <c r="AI165" s="11">
        <f t="shared" si="69"/>
        <v>136049</v>
      </c>
      <c r="AJ165" s="78"/>
      <c r="AK165" s="69">
        <v>367</v>
      </c>
      <c r="AL165" s="70">
        <f t="shared" si="70"/>
        <v>0</v>
      </c>
      <c r="AM165" s="1" t="b">
        <f t="shared" si="71"/>
        <v>0</v>
      </c>
      <c r="AN165" s="71">
        <f t="shared" si="72"/>
        <v>0</v>
      </c>
      <c r="AO165" s="72">
        <f t="shared" si="73"/>
        <v>0</v>
      </c>
      <c r="AP165" s="73">
        <f t="shared" si="74"/>
        <v>0</v>
      </c>
      <c r="AQ165" s="1" t="b">
        <f t="shared" si="75"/>
        <v>1</v>
      </c>
      <c r="AR165" s="1">
        <f t="shared" si="76"/>
        <v>784.57500000000005</v>
      </c>
      <c r="AS165" s="72">
        <f t="shared" si="77"/>
        <v>0.26878600000000002</v>
      </c>
      <c r="AT165" s="73">
        <f t="shared" si="78"/>
        <v>251</v>
      </c>
      <c r="AU165" s="74">
        <f t="shared" si="79"/>
        <v>0</v>
      </c>
      <c r="AV165" s="75">
        <f t="shared" si="80"/>
        <v>251</v>
      </c>
      <c r="AW165" s="78"/>
      <c r="AX165" s="33">
        <v>367</v>
      </c>
      <c r="AY165" s="34" t="s">
        <v>256</v>
      </c>
      <c r="AZ165" s="34" t="s">
        <v>257</v>
      </c>
      <c r="BA165" s="43" t="s">
        <v>447</v>
      </c>
      <c r="BB165" s="44">
        <v>1</v>
      </c>
      <c r="BC165" s="43" t="str">
        <f t="shared" si="84"/>
        <v>YES</v>
      </c>
      <c r="BD165" s="45">
        <f t="shared" si="81"/>
        <v>-24.8</v>
      </c>
      <c r="BE165" s="43" t="str">
        <f t="shared" si="82"/>
        <v>YES</v>
      </c>
      <c r="BF165" s="43" t="str">
        <f t="shared" si="83"/>
        <v>NO</v>
      </c>
    </row>
    <row r="166" spans="1:58" x14ac:dyDescent="0.35">
      <c r="A166" s="9">
        <v>368</v>
      </c>
      <c r="B166" s="1" t="s">
        <v>256</v>
      </c>
      <c r="C166" s="1" t="s">
        <v>258</v>
      </c>
      <c r="D166" s="26">
        <v>1773</v>
      </c>
      <c r="E166" s="32">
        <v>1772.7</v>
      </c>
      <c r="F166" s="10">
        <v>1772.9</v>
      </c>
      <c r="G166" s="10">
        <v>0</v>
      </c>
      <c r="H166" s="10">
        <v>0</v>
      </c>
      <c r="I166" s="10">
        <f t="shared" si="57"/>
        <v>1772.9</v>
      </c>
      <c r="J166" s="10">
        <v>62.1</v>
      </c>
      <c r="K166" s="11">
        <v>707900</v>
      </c>
      <c r="L166" s="10">
        <v>131.6</v>
      </c>
      <c r="M166" s="10">
        <v>4.0999999999999996</v>
      </c>
      <c r="N166" s="10">
        <v>292.2</v>
      </c>
      <c r="O166" s="10">
        <v>40.299999999999997</v>
      </c>
      <c r="P166" s="10">
        <v>0</v>
      </c>
      <c r="Q166" s="10">
        <f t="shared" si="58"/>
        <v>2303.1999999999998</v>
      </c>
      <c r="R166" s="11">
        <v>134400</v>
      </c>
      <c r="S166" s="17">
        <f t="shared" si="59"/>
        <v>12521010</v>
      </c>
      <c r="T166" s="10">
        <v>1744.6</v>
      </c>
      <c r="U166" s="25"/>
      <c r="V166" s="46">
        <f t="shared" si="60"/>
        <v>1744.6</v>
      </c>
      <c r="W166" s="25">
        <v>0</v>
      </c>
      <c r="X166" s="25">
        <v>0</v>
      </c>
      <c r="Y166" s="10">
        <f t="shared" si="61"/>
        <v>1744.6</v>
      </c>
      <c r="Z166" s="10">
        <f t="shared" si="62"/>
        <v>61.1</v>
      </c>
      <c r="AA166" s="25">
        <v>131.6</v>
      </c>
      <c r="AB166" s="25">
        <f t="shared" si="63"/>
        <v>4.0999999999999996</v>
      </c>
      <c r="AC166" s="25">
        <f t="shared" si="64"/>
        <v>292.2</v>
      </c>
      <c r="AD166" s="25">
        <f t="shared" si="65"/>
        <v>40.299999999999997</v>
      </c>
      <c r="AE166" s="25">
        <v>0</v>
      </c>
      <c r="AF166" s="10">
        <f t="shared" si="66"/>
        <v>2273.9</v>
      </c>
      <c r="AG166" s="11">
        <f t="shared" si="67"/>
        <v>134400</v>
      </c>
      <c r="AH166" s="17">
        <f t="shared" si="68"/>
        <v>12902349</v>
      </c>
      <c r="AI166" s="11">
        <f t="shared" si="69"/>
        <v>381339</v>
      </c>
      <c r="AJ166" s="78"/>
      <c r="AK166" s="69">
        <v>368</v>
      </c>
      <c r="AL166" s="70">
        <f t="shared" si="70"/>
        <v>0</v>
      </c>
      <c r="AM166" s="1" t="b">
        <f t="shared" si="71"/>
        <v>0</v>
      </c>
      <c r="AN166" s="71">
        <f t="shared" si="72"/>
        <v>0</v>
      </c>
      <c r="AO166" s="72">
        <f t="shared" si="73"/>
        <v>0</v>
      </c>
      <c r="AP166" s="73">
        <f t="shared" si="74"/>
        <v>0</v>
      </c>
      <c r="AQ166" s="1" t="b">
        <f t="shared" si="75"/>
        <v>0</v>
      </c>
      <c r="AR166" s="1">
        <f t="shared" si="76"/>
        <v>0</v>
      </c>
      <c r="AS166" s="72">
        <f t="shared" si="77"/>
        <v>0</v>
      </c>
      <c r="AT166" s="73">
        <f t="shared" si="78"/>
        <v>0</v>
      </c>
      <c r="AU166" s="74">
        <f t="shared" si="79"/>
        <v>61.1</v>
      </c>
      <c r="AV166" s="75">
        <f t="shared" si="80"/>
        <v>61.1</v>
      </c>
      <c r="AW166" s="78"/>
      <c r="AX166" s="33">
        <v>368</v>
      </c>
      <c r="AY166" s="34" t="s">
        <v>256</v>
      </c>
      <c r="AZ166" s="34" t="s">
        <v>258</v>
      </c>
      <c r="BA166" s="43" t="s">
        <v>447</v>
      </c>
      <c r="BB166" s="44">
        <v>1</v>
      </c>
      <c r="BC166" s="43" t="str">
        <f t="shared" si="84"/>
        <v>YES</v>
      </c>
      <c r="BD166" s="45">
        <f t="shared" si="81"/>
        <v>-28.1</v>
      </c>
      <c r="BE166" s="43" t="str">
        <f t="shared" si="82"/>
        <v>YES</v>
      </c>
      <c r="BF166" s="43" t="str">
        <f t="shared" si="83"/>
        <v>NO</v>
      </c>
    </row>
    <row r="167" spans="1:58" x14ac:dyDescent="0.35">
      <c r="A167" s="9">
        <v>369</v>
      </c>
      <c r="B167" s="1" t="s">
        <v>169</v>
      </c>
      <c r="C167" s="1" t="s">
        <v>170</v>
      </c>
      <c r="D167" s="26">
        <v>153.5</v>
      </c>
      <c r="E167" s="32">
        <v>132</v>
      </c>
      <c r="F167" s="10">
        <v>142.80000000000001</v>
      </c>
      <c r="G167" s="10">
        <v>3</v>
      </c>
      <c r="H167" s="10">
        <v>0</v>
      </c>
      <c r="I167" s="10">
        <f t="shared" si="57"/>
        <v>145.80000000000001</v>
      </c>
      <c r="J167" s="10">
        <v>130.19999999999999</v>
      </c>
      <c r="K167" s="11">
        <v>26147</v>
      </c>
      <c r="L167" s="10">
        <v>4.9000000000000004</v>
      </c>
      <c r="M167" s="10">
        <v>0</v>
      </c>
      <c r="N167" s="10">
        <v>37.1</v>
      </c>
      <c r="O167" s="10">
        <v>3.1</v>
      </c>
      <c r="P167" s="10">
        <v>0</v>
      </c>
      <c r="Q167" s="10">
        <f t="shared" si="58"/>
        <v>321.10000000000002</v>
      </c>
      <c r="R167" s="11">
        <v>0</v>
      </c>
      <c r="S167" s="17">
        <f t="shared" si="59"/>
        <v>1726876</v>
      </c>
      <c r="T167" s="10">
        <v>110.5</v>
      </c>
      <c r="U167" s="25"/>
      <c r="V167" s="46">
        <f t="shared" si="60"/>
        <v>110.5</v>
      </c>
      <c r="W167" s="25">
        <v>3</v>
      </c>
      <c r="X167" s="25">
        <v>0</v>
      </c>
      <c r="Y167" s="10">
        <f t="shared" si="61"/>
        <v>113.5</v>
      </c>
      <c r="Z167" s="10">
        <f t="shared" si="62"/>
        <v>111.1</v>
      </c>
      <c r="AA167" s="25">
        <v>4.9000000000000004</v>
      </c>
      <c r="AB167" s="25">
        <f t="shared" si="63"/>
        <v>0</v>
      </c>
      <c r="AC167" s="25">
        <f t="shared" si="64"/>
        <v>37.1</v>
      </c>
      <c r="AD167" s="25">
        <f t="shared" si="65"/>
        <v>3.1</v>
      </c>
      <c r="AE167" s="25">
        <v>0</v>
      </c>
      <c r="AF167" s="10">
        <f t="shared" si="66"/>
        <v>269.7</v>
      </c>
      <c r="AG167" s="11">
        <f t="shared" si="67"/>
        <v>0</v>
      </c>
      <c r="AH167" s="17">
        <f t="shared" si="68"/>
        <v>1514366</v>
      </c>
      <c r="AI167" s="11">
        <f t="shared" si="69"/>
        <v>-212510</v>
      </c>
      <c r="AJ167" s="78"/>
      <c r="AK167" s="69">
        <v>369</v>
      </c>
      <c r="AL167" s="70">
        <f t="shared" si="70"/>
        <v>0</v>
      </c>
      <c r="AM167" s="1" t="b">
        <f t="shared" si="71"/>
        <v>1</v>
      </c>
      <c r="AN167" s="71">
        <f t="shared" si="72"/>
        <v>130.34299999999999</v>
      </c>
      <c r="AO167" s="72">
        <f t="shared" si="73"/>
        <v>0.97854600000000003</v>
      </c>
      <c r="AP167" s="73">
        <f t="shared" si="74"/>
        <v>111.1</v>
      </c>
      <c r="AQ167" s="1" t="b">
        <f t="shared" si="75"/>
        <v>0</v>
      </c>
      <c r="AR167" s="1">
        <f t="shared" si="76"/>
        <v>0</v>
      </c>
      <c r="AS167" s="72">
        <f t="shared" si="77"/>
        <v>0</v>
      </c>
      <c r="AT167" s="73">
        <f t="shared" si="78"/>
        <v>0</v>
      </c>
      <c r="AU167" s="74">
        <f t="shared" si="79"/>
        <v>0</v>
      </c>
      <c r="AV167" s="75">
        <f t="shared" si="80"/>
        <v>111.1</v>
      </c>
      <c r="AW167" s="78"/>
      <c r="AX167" s="33">
        <v>369</v>
      </c>
      <c r="AY167" s="34" t="s">
        <v>169</v>
      </c>
      <c r="AZ167" s="34" t="s">
        <v>170</v>
      </c>
      <c r="BA167" s="43" t="s">
        <v>447</v>
      </c>
      <c r="BB167" s="44">
        <v>1</v>
      </c>
      <c r="BC167" s="43" t="str">
        <f t="shared" si="84"/>
        <v>YES</v>
      </c>
      <c r="BD167" s="45">
        <f t="shared" si="81"/>
        <v>-21.5</v>
      </c>
      <c r="BE167" s="43" t="str">
        <f t="shared" si="82"/>
        <v>YES</v>
      </c>
      <c r="BF167" s="43" t="str">
        <f t="shared" si="83"/>
        <v>NO</v>
      </c>
    </row>
    <row r="168" spans="1:58" x14ac:dyDescent="0.35">
      <c r="A168" s="9">
        <v>371</v>
      </c>
      <c r="B168" s="1" t="s">
        <v>153</v>
      </c>
      <c r="C168" s="1" t="s">
        <v>155</v>
      </c>
      <c r="D168" s="26">
        <v>189.5</v>
      </c>
      <c r="E168" s="32">
        <v>178.5</v>
      </c>
      <c r="F168" s="10">
        <v>184</v>
      </c>
      <c r="G168" s="10">
        <v>0.5</v>
      </c>
      <c r="H168" s="10">
        <v>0</v>
      </c>
      <c r="I168" s="10">
        <f t="shared" si="57"/>
        <v>184.5</v>
      </c>
      <c r="J168" s="10">
        <v>145.80000000000001</v>
      </c>
      <c r="K168" s="11">
        <v>104239</v>
      </c>
      <c r="L168" s="10">
        <v>19.399999999999999</v>
      </c>
      <c r="M168" s="10">
        <v>6.3</v>
      </c>
      <c r="N168" s="10">
        <v>20.8</v>
      </c>
      <c r="O168" s="10">
        <v>6.6</v>
      </c>
      <c r="P168" s="10">
        <v>0</v>
      </c>
      <c r="Q168" s="10">
        <f t="shared" si="58"/>
        <v>383.4</v>
      </c>
      <c r="R168" s="11">
        <v>0</v>
      </c>
      <c r="S168" s="17">
        <f t="shared" si="59"/>
        <v>2061925</v>
      </c>
      <c r="T168" s="10">
        <v>175.5</v>
      </c>
      <c r="U168" s="25"/>
      <c r="V168" s="46">
        <f t="shared" si="60"/>
        <v>175.5</v>
      </c>
      <c r="W168" s="25">
        <v>0.5</v>
      </c>
      <c r="X168" s="25">
        <v>0</v>
      </c>
      <c r="Y168" s="10">
        <f t="shared" si="61"/>
        <v>176</v>
      </c>
      <c r="Z168" s="10">
        <f t="shared" si="62"/>
        <v>143.1</v>
      </c>
      <c r="AA168" s="25">
        <v>19.399999999999999</v>
      </c>
      <c r="AB168" s="25">
        <f t="shared" si="63"/>
        <v>6.3</v>
      </c>
      <c r="AC168" s="25">
        <f t="shared" si="64"/>
        <v>20.8</v>
      </c>
      <c r="AD168" s="25">
        <f t="shared" si="65"/>
        <v>6.6</v>
      </c>
      <c r="AE168" s="25">
        <v>0</v>
      </c>
      <c r="AF168" s="10">
        <f t="shared" si="66"/>
        <v>372.2</v>
      </c>
      <c r="AG168" s="11">
        <f t="shared" si="67"/>
        <v>0</v>
      </c>
      <c r="AH168" s="17">
        <f t="shared" si="68"/>
        <v>2089903</v>
      </c>
      <c r="AI168" s="11">
        <f t="shared" si="69"/>
        <v>27978</v>
      </c>
      <c r="AJ168" s="78"/>
      <c r="AK168" s="69">
        <v>371</v>
      </c>
      <c r="AL168" s="70">
        <f t="shared" si="70"/>
        <v>0</v>
      </c>
      <c r="AM168" s="1" t="b">
        <f t="shared" si="71"/>
        <v>1</v>
      </c>
      <c r="AN168" s="71">
        <f t="shared" si="72"/>
        <v>733.78</v>
      </c>
      <c r="AO168" s="72">
        <f t="shared" si="73"/>
        <v>0.81287600000000004</v>
      </c>
      <c r="AP168" s="73">
        <f t="shared" si="74"/>
        <v>143.1</v>
      </c>
      <c r="AQ168" s="1" t="b">
        <f t="shared" si="75"/>
        <v>0</v>
      </c>
      <c r="AR168" s="1">
        <f t="shared" si="76"/>
        <v>0</v>
      </c>
      <c r="AS168" s="72">
        <f t="shared" si="77"/>
        <v>0</v>
      </c>
      <c r="AT168" s="73">
        <f t="shared" si="78"/>
        <v>0</v>
      </c>
      <c r="AU168" s="74">
        <f t="shared" si="79"/>
        <v>0</v>
      </c>
      <c r="AV168" s="75">
        <f t="shared" si="80"/>
        <v>143.1</v>
      </c>
      <c r="AW168" s="78"/>
      <c r="AX168" s="33">
        <v>371</v>
      </c>
      <c r="AY168" s="34" t="s">
        <v>153</v>
      </c>
      <c r="AZ168" s="34" t="s">
        <v>155</v>
      </c>
      <c r="BA168" s="43" t="s">
        <v>447</v>
      </c>
      <c r="BB168" s="44">
        <v>0</v>
      </c>
      <c r="BC168" s="43" t="str">
        <f t="shared" si="84"/>
        <v>NO</v>
      </c>
      <c r="BD168" s="45">
        <f t="shared" si="81"/>
        <v>-3</v>
      </c>
      <c r="BE168" s="43" t="str">
        <f t="shared" si="82"/>
        <v>YES</v>
      </c>
      <c r="BF168" s="43" t="str">
        <f t="shared" si="83"/>
        <v>NO</v>
      </c>
    </row>
    <row r="169" spans="1:58" x14ac:dyDescent="0.35">
      <c r="A169" s="9">
        <v>372</v>
      </c>
      <c r="B169" s="1" t="s">
        <v>361</v>
      </c>
      <c r="C169" s="1" t="s">
        <v>363</v>
      </c>
      <c r="D169" s="26">
        <v>651</v>
      </c>
      <c r="E169" s="32">
        <v>663</v>
      </c>
      <c r="F169" s="10">
        <v>676</v>
      </c>
      <c r="G169" s="10">
        <v>6</v>
      </c>
      <c r="H169" s="10">
        <v>0</v>
      </c>
      <c r="I169" s="10">
        <f t="shared" si="57"/>
        <v>682</v>
      </c>
      <c r="J169" s="10">
        <v>241.7</v>
      </c>
      <c r="K169" s="11">
        <v>284593</v>
      </c>
      <c r="L169" s="10">
        <v>52.9</v>
      </c>
      <c r="M169" s="10">
        <v>0</v>
      </c>
      <c r="N169" s="10">
        <v>69.2</v>
      </c>
      <c r="O169" s="10">
        <v>7.2</v>
      </c>
      <c r="P169" s="10">
        <v>0</v>
      </c>
      <c r="Q169" s="10">
        <f t="shared" si="58"/>
        <v>1053</v>
      </c>
      <c r="R169" s="11">
        <v>0</v>
      </c>
      <c r="S169" s="17">
        <f t="shared" si="59"/>
        <v>5663034</v>
      </c>
      <c r="T169" s="10">
        <v>676</v>
      </c>
      <c r="U169" s="25"/>
      <c r="V169" s="46">
        <f t="shared" si="60"/>
        <v>676</v>
      </c>
      <c r="W169" s="25">
        <v>6</v>
      </c>
      <c r="X169" s="25">
        <v>0</v>
      </c>
      <c r="Y169" s="10">
        <f t="shared" si="61"/>
        <v>682</v>
      </c>
      <c r="Z169" s="10">
        <f t="shared" si="62"/>
        <v>241.7</v>
      </c>
      <c r="AA169" s="25">
        <v>52.9</v>
      </c>
      <c r="AB169" s="25">
        <f t="shared" si="63"/>
        <v>0</v>
      </c>
      <c r="AC169" s="25">
        <f t="shared" si="64"/>
        <v>69.2</v>
      </c>
      <c r="AD169" s="25">
        <f t="shared" si="65"/>
        <v>7.2</v>
      </c>
      <c r="AE169" s="25">
        <v>0</v>
      </c>
      <c r="AF169" s="10">
        <f t="shared" si="66"/>
        <v>1053</v>
      </c>
      <c r="AG169" s="11">
        <f t="shared" si="67"/>
        <v>0</v>
      </c>
      <c r="AH169" s="17">
        <f t="shared" si="68"/>
        <v>5912595</v>
      </c>
      <c r="AI169" s="11">
        <f t="shared" si="69"/>
        <v>249561</v>
      </c>
      <c r="AJ169" s="78"/>
      <c r="AK169" s="69">
        <v>372</v>
      </c>
      <c r="AL169" s="70">
        <f t="shared" si="70"/>
        <v>0</v>
      </c>
      <c r="AM169" s="1" t="b">
        <f t="shared" si="71"/>
        <v>0</v>
      </c>
      <c r="AN169" s="71">
        <f t="shared" si="72"/>
        <v>0</v>
      </c>
      <c r="AO169" s="72">
        <f t="shared" si="73"/>
        <v>0</v>
      </c>
      <c r="AP169" s="73">
        <f t="shared" si="74"/>
        <v>0</v>
      </c>
      <c r="AQ169" s="1" t="b">
        <f t="shared" si="75"/>
        <v>1</v>
      </c>
      <c r="AR169" s="1">
        <f t="shared" si="76"/>
        <v>472.72500000000002</v>
      </c>
      <c r="AS169" s="72">
        <f t="shared" si="77"/>
        <v>0.35440199999999999</v>
      </c>
      <c r="AT169" s="73">
        <f t="shared" si="78"/>
        <v>241.7</v>
      </c>
      <c r="AU169" s="74">
        <f t="shared" si="79"/>
        <v>0</v>
      </c>
      <c r="AV169" s="75">
        <f t="shared" si="80"/>
        <v>241.7</v>
      </c>
      <c r="AW169" s="78"/>
      <c r="AX169" s="33">
        <v>372</v>
      </c>
      <c r="AY169" s="34" t="s">
        <v>361</v>
      </c>
      <c r="AZ169" s="34" t="s">
        <v>363</v>
      </c>
      <c r="BA169" s="43" t="s">
        <v>447</v>
      </c>
      <c r="BB169" s="44">
        <v>1</v>
      </c>
      <c r="BC169" s="43" t="str">
        <f t="shared" si="84"/>
        <v>YES</v>
      </c>
      <c r="BD169" s="45">
        <f t="shared" si="81"/>
        <v>13</v>
      </c>
      <c r="BE169" s="43" t="str">
        <f t="shared" si="82"/>
        <v>NO</v>
      </c>
      <c r="BF169" s="43" t="str">
        <f t="shared" si="83"/>
        <v>NO</v>
      </c>
    </row>
    <row r="170" spans="1:58" x14ac:dyDescent="0.35">
      <c r="A170" s="9">
        <v>373</v>
      </c>
      <c r="B170" s="1" t="s">
        <v>169</v>
      </c>
      <c r="C170" s="1" t="s">
        <v>171</v>
      </c>
      <c r="D170" s="26">
        <v>2978.4</v>
      </c>
      <c r="E170" s="32">
        <v>2884.8</v>
      </c>
      <c r="F170" s="10">
        <v>2931.6</v>
      </c>
      <c r="G170" s="10">
        <v>69.5</v>
      </c>
      <c r="H170" s="10">
        <v>0</v>
      </c>
      <c r="I170" s="10">
        <f t="shared" si="57"/>
        <v>3001.1</v>
      </c>
      <c r="J170" s="10">
        <v>105.2</v>
      </c>
      <c r="K170" s="11">
        <v>616974</v>
      </c>
      <c r="L170" s="10">
        <v>114.7</v>
      </c>
      <c r="M170" s="10">
        <v>26.3</v>
      </c>
      <c r="N170" s="10">
        <v>925.9</v>
      </c>
      <c r="O170" s="10">
        <v>54.3</v>
      </c>
      <c r="P170" s="10">
        <v>0</v>
      </c>
      <c r="Q170" s="10">
        <f t="shared" si="58"/>
        <v>4227.5</v>
      </c>
      <c r="R170" s="11">
        <v>21280</v>
      </c>
      <c r="S170" s="17">
        <f t="shared" si="59"/>
        <v>22756775</v>
      </c>
      <c r="T170" s="10">
        <v>2798.4</v>
      </c>
      <c r="U170" s="25"/>
      <c r="V170" s="46">
        <f t="shared" si="60"/>
        <v>2798.4</v>
      </c>
      <c r="W170" s="25">
        <v>69.5</v>
      </c>
      <c r="X170" s="25">
        <v>0</v>
      </c>
      <c r="Y170" s="10">
        <f t="shared" si="61"/>
        <v>2867.9</v>
      </c>
      <c r="Z170" s="10">
        <f t="shared" si="62"/>
        <v>100.5</v>
      </c>
      <c r="AA170" s="25">
        <v>114.7</v>
      </c>
      <c r="AB170" s="25">
        <f t="shared" si="63"/>
        <v>26.3</v>
      </c>
      <c r="AC170" s="25">
        <f t="shared" si="64"/>
        <v>925.9</v>
      </c>
      <c r="AD170" s="25">
        <f t="shared" si="65"/>
        <v>54.3</v>
      </c>
      <c r="AE170" s="25">
        <v>0</v>
      </c>
      <c r="AF170" s="10">
        <f t="shared" si="66"/>
        <v>4089.6</v>
      </c>
      <c r="AG170" s="11">
        <f t="shared" si="67"/>
        <v>21280</v>
      </c>
      <c r="AH170" s="17">
        <f t="shared" si="68"/>
        <v>22984384</v>
      </c>
      <c r="AI170" s="11">
        <f t="shared" si="69"/>
        <v>227609</v>
      </c>
      <c r="AJ170" s="78"/>
      <c r="AK170" s="69">
        <v>373</v>
      </c>
      <c r="AL170" s="70">
        <f t="shared" si="70"/>
        <v>0</v>
      </c>
      <c r="AM170" s="1" t="b">
        <f t="shared" si="71"/>
        <v>0</v>
      </c>
      <c r="AN170" s="71">
        <f t="shared" si="72"/>
        <v>0</v>
      </c>
      <c r="AO170" s="72">
        <f t="shared" si="73"/>
        <v>0</v>
      </c>
      <c r="AP170" s="73">
        <f t="shared" si="74"/>
        <v>0</v>
      </c>
      <c r="AQ170" s="1" t="b">
        <f t="shared" si="75"/>
        <v>0</v>
      </c>
      <c r="AR170" s="1">
        <f t="shared" si="76"/>
        <v>0</v>
      </c>
      <c r="AS170" s="72">
        <f t="shared" si="77"/>
        <v>0</v>
      </c>
      <c r="AT170" s="73">
        <f t="shared" si="78"/>
        <v>0</v>
      </c>
      <c r="AU170" s="74">
        <f t="shared" si="79"/>
        <v>100.5</v>
      </c>
      <c r="AV170" s="75">
        <f t="shared" si="80"/>
        <v>100.5</v>
      </c>
      <c r="AW170" s="78"/>
      <c r="AX170" s="33">
        <v>373</v>
      </c>
      <c r="AY170" s="34" t="s">
        <v>169</v>
      </c>
      <c r="AZ170" s="34" t="s">
        <v>171</v>
      </c>
      <c r="BA170" s="43" t="s">
        <v>447</v>
      </c>
      <c r="BB170" s="44">
        <v>1</v>
      </c>
      <c r="BC170" s="43" t="str">
        <f t="shared" si="84"/>
        <v>YES</v>
      </c>
      <c r="BD170" s="45">
        <f t="shared" si="81"/>
        <v>-86.4</v>
      </c>
      <c r="BE170" s="43" t="str">
        <f t="shared" si="82"/>
        <v>YES</v>
      </c>
      <c r="BF170" s="43" t="str">
        <f t="shared" si="83"/>
        <v>NO</v>
      </c>
    </row>
    <row r="171" spans="1:58" x14ac:dyDescent="0.35">
      <c r="A171" s="9">
        <v>374</v>
      </c>
      <c r="B171" s="1" t="s">
        <v>175</v>
      </c>
      <c r="C171" s="1" t="s">
        <v>176</v>
      </c>
      <c r="D171" s="26">
        <v>370.9</v>
      </c>
      <c r="E171" s="32">
        <v>353.2</v>
      </c>
      <c r="F171" s="10">
        <v>362.1</v>
      </c>
      <c r="G171" s="10">
        <v>6.5</v>
      </c>
      <c r="H171" s="10">
        <v>0</v>
      </c>
      <c r="I171" s="10">
        <f t="shared" si="57"/>
        <v>368.6</v>
      </c>
      <c r="J171" s="10">
        <v>169.9</v>
      </c>
      <c r="K171" s="11">
        <v>102082</v>
      </c>
      <c r="L171" s="10">
        <v>19</v>
      </c>
      <c r="M171" s="10">
        <v>35.1</v>
      </c>
      <c r="N171" s="10">
        <v>129</v>
      </c>
      <c r="O171" s="10">
        <v>10.3</v>
      </c>
      <c r="P171" s="10">
        <v>0</v>
      </c>
      <c r="Q171" s="10">
        <f t="shared" si="58"/>
        <v>731.9</v>
      </c>
      <c r="R171" s="11">
        <v>0</v>
      </c>
      <c r="S171" s="17">
        <f t="shared" si="59"/>
        <v>3936158</v>
      </c>
      <c r="T171" s="10">
        <v>338.6</v>
      </c>
      <c r="U171" s="25"/>
      <c r="V171" s="46">
        <f t="shared" si="60"/>
        <v>338.6</v>
      </c>
      <c r="W171" s="25">
        <v>6.5</v>
      </c>
      <c r="X171" s="25">
        <v>0</v>
      </c>
      <c r="Y171" s="10">
        <f t="shared" si="61"/>
        <v>345.1</v>
      </c>
      <c r="Z171" s="10">
        <f t="shared" si="62"/>
        <v>161.80000000000001</v>
      </c>
      <c r="AA171" s="25">
        <v>19</v>
      </c>
      <c r="AB171" s="25">
        <f t="shared" si="63"/>
        <v>35.1</v>
      </c>
      <c r="AC171" s="25">
        <f t="shared" si="64"/>
        <v>129</v>
      </c>
      <c r="AD171" s="25">
        <f t="shared" si="65"/>
        <v>10.3</v>
      </c>
      <c r="AE171" s="25">
        <v>0</v>
      </c>
      <c r="AF171" s="10">
        <f t="shared" si="66"/>
        <v>700.3</v>
      </c>
      <c r="AG171" s="11">
        <f t="shared" si="67"/>
        <v>0</v>
      </c>
      <c r="AH171" s="17">
        <f t="shared" si="68"/>
        <v>3932185</v>
      </c>
      <c r="AI171" s="11">
        <f t="shared" si="69"/>
        <v>-3973</v>
      </c>
      <c r="AJ171" s="78"/>
      <c r="AK171" s="69">
        <v>374</v>
      </c>
      <c r="AL171" s="70">
        <f t="shared" si="70"/>
        <v>0</v>
      </c>
      <c r="AM171" s="1" t="b">
        <f t="shared" si="71"/>
        <v>0</v>
      </c>
      <c r="AN171" s="71">
        <f t="shared" si="72"/>
        <v>0</v>
      </c>
      <c r="AO171" s="72">
        <f t="shared" si="73"/>
        <v>0</v>
      </c>
      <c r="AP171" s="73">
        <f t="shared" si="74"/>
        <v>0</v>
      </c>
      <c r="AQ171" s="1" t="b">
        <f t="shared" si="75"/>
        <v>1</v>
      </c>
      <c r="AR171" s="1">
        <f t="shared" si="76"/>
        <v>55.811300000000003</v>
      </c>
      <c r="AS171" s="72">
        <f t="shared" si="77"/>
        <v>0.468864</v>
      </c>
      <c r="AT171" s="73">
        <f t="shared" si="78"/>
        <v>161.80000000000001</v>
      </c>
      <c r="AU171" s="74">
        <f t="shared" si="79"/>
        <v>0</v>
      </c>
      <c r="AV171" s="75">
        <f t="shared" si="80"/>
        <v>161.80000000000001</v>
      </c>
      <c r="AW171" s="78"/>
      <c r="AX171" s="33">
        <v>374</v>
      </c>
      <c r="AY171" s="34" t="s">
        <v>175</v>
      </c>
      <c r="AZ171" s="34" t="s">
        <v>176</v>
      </c>
      <c r="BA171" s="43" t="s">
        <v>447</v>
      </c>
      <c r="BB171" s="44">
        <v>0</v>
      </c>
      <c r="BC171" s="43" t="str">
        <f t="shared" si="84"/>
        <v>NO</v>
      </c>
      <c r="BD171" s="45">
        <f t="shared" si="81"/>
        <v>-14.6</v>
      </c>
      <c r="BE171" s="43" t="str">
        <f t="shared" si="82"/>
        <v>YES</v>
      </c>
      <c r="BF171" s="43" t="str">
        <f t="shared" si="83"/>
        <v>NO</v>
      </c>
    </row>
    <row r="172" spans="1:58" x14ac:dyDescent="0.35">
      <c r="A172" s="9">
        <v>375</v>
      </c>
      <c r="B172" s="1" t="s">
        <v>54</v>
      </c>
      <c r="C172" s="1" t="s">
        <v>57</v>
      </c>
      <c r="D172" s="26">
        <v>1989.1</v>
      </c>
      <c r="E172" s="32">
        <v>1999.1</v>
      </c>
      <c r="F172" s="10">
        <v>2016</v>
      </c>
      <c r="G172" s="10">
        <v>19.5</v>
      </c>
      <c r="H172" s="10">
        <v>0</v>
      </c>
      <c r="I172" s="10">
        <f t="shared" si="57"/>
        <v>2035.5</v>
      </c>
      <c r="J172" s="10">
        <v>71.3</v>
      </c>
      <c r="K172" s="11">
        <v>421177</v>
      </c>
      <c r="L172" s="10">
        <v>78.3</v>
      </c>
      <c r="M172" s="10">
        <v>6.5</v>
      </c>
      <c r="N172" s="10">
        <v>323</v>
      </c>
      <c r="O172" s="10">
        <v>50.8</v>
      </c>
      <c r="P172" s="10">
        <v>0</v>
      </c>
      <c r="Q172" s="10">
        <f t="shared" si="58"/>
        <v>2565.4</v>
      </c>
      <c r="R172" s="11">
        <v>113120</v>
      </c>
      <c r="S172" s="17">
        <f t="shared" si="59"/>
        <v>13909841</v>
      </c>
      <c r="T172" s="10">
        <v>2016</v>
      </c>
      <c r="U172" s="25"/>
      <c r="V172" s="46">
        <f t="shared" si="60"/>
        <v>2016</v>
      </c>
      <c r="W172" s="25">
        <v>19.5</v>
      </c>
      <c r="X172" s="25">
        <v>0</v>
      </c>
      <c r="Y172" s="10">
        <f t="shared" si="61"/>
        <v>2035.5</v>
      </c>
      <c r="Z172" s="10">
        <f t="shared" si="62"/>
        <v>71.3</v>
      </c>
      <c r="AA172" s="25">
        <v>78.3</v>
      </c>
      <c r="AB172" s="25">
        <f t="shared" si="63"/>
        <v>6.5</v>
      </c>
      <c r="AC172" s="25">
        <f t="shared" si="64"/>
        <v>323</v>
      </c>
      <c r="AD172" s="25">
        <f t="shared" si="65"/>
        <v>50.8</v>
      </c>
      <c r="AE172" s="25">
        <v>0</v>
      </c>
      <c r="AF172" s="10">
        <f t="shared" si="66"/>
        <v>2565.4</v>
      </c>
      <c r="AG172" s="11">
        <f t="shared" si="67"/>
        <v>113120</v>
      </c>
      <c r="AH172" s="17">
        <f t="shared" si="68"/>
        <v>14517841</v>
      </c>
      <c r="AI172" s="11">
        <f t="shared" si="69"/>
        <v>608000</v>
      </c>
      <c r="AJ172" s="78"/>
      <c r="AK172" s="69">
        <v>375</v>
      </c>
      <c r="AL172" s="70">
        <f t="shared" si="70"/>
        <v>0</v>
      </c>
      <c r="AM172" s="1" t="b">
        <f t="shared" si="71"/>
        <v>0</v>
      </c>
      <c r="AN172" s="71">
        <f t="shared" si="72"/>
        <v>0</v>
      </c>
      <c r="AO172" s="72">
        <f t="shared" si="73"/>
        <v>0</v>
      </c>
      <c r="AP172" s="73">
        <f t="shared" si="74"/>
        <v>0</v>
      </c>
      <c r="AQ172" s="1" t="b">
        <f t="shared" si="75"/>
        <v>0</v>
      </c>
      <c r="AR172" s="1">
        <f t="shared" si="76"/>
        <v>0</v>
      </c>
      <c r="AS172" s="72">
        <f t="shared" si="77"/>
        <v>0</v>
      </c>
      <c r="AT172" s="73">
        <f t="shared" si="78"/>
        <v>0</v>
      </c>
      <c r="AU172" s="74">
        <f t="shared" si="79"/>
        <v>71.3</v>
      </c>
      <c r="AV172" s="75">
        <f t="shared" si="80"/>
        <v>71.3</v>
      </c>
      <c r="AW172" s="78"/>
      <c r="AX172" s="33">
        <v>375</v>
      </c>
      <c r="AY172" s="34" t="s">
        <v>54</v>
      </c>
      <c r="AZ172" s="34" t="s">
        <v>57</v>
      </c>
      <c r="BA172" s="43" t="s">
        <v>447</v>
      </c>
      <c r="BB172" s="44">
        <v>1</v>
      </c>
      <c r="BC172" s="43" t="str">
        <f t="shared" si="84"/>
        <v>YES</v>
      </c>
      <c r="BD172" s="45">
        <f t="shared" si="81"/>
        <v>16.899999999999999</v>
      </c>
      <c r="BE172" s="43" t="str">
        <f t="shared" si="82"/>
        <v>NO</v>
      </c>
      <c r="BF172" s="43" t="str">
        <f t="shared" si="83"/>
        <v>NO</v>
      </c>
    </row>
    <row r="173" spans="1:58" x14ac:dyDescent="0.35">
      <c r="A173" s="9">
        <v>376</v>
      </c>
      <c r="B173" s="1" t="s">
        <v>323</v>
      </c>
      <c r="C173" s="1" t="s">
        <v>324</v>
      </c>
      <c r="D173" s="26">
        <v>456</v>
      </c>
      <c r="E173" s="32">
        <v>485</v>
      </c>
      <c r="F173" s="10">
        <v>485</v>
      </c>
      <c r="G173" s="10">
        <v>5.5</v>
      </c>
      <c r="H173" s="10">
        <v>0</v>
      </c>
      <c r="I173" s="10">
        <f t="shared" si="57"/>
        <v>490.5</v>
      </c>
      <c r="J173" s="10">
        <v>205.7</v>
      </c>
      <c r="K173" s="11">
        <v>106963</v>
      </c>
      <c r="L173" s="10">
        <v>19.899999999999999</v>
      </c>
      <c r="M173" s="10">
        <v>0.6</v>
      </c>
      <c r="N173" s="10">
        <v>71.599999999999994</v>
      </c>
      <c r="O173" s="10">
        <v>14.2</v>
      </c>
      <c r="P173" s="10">
        <v>0</v>
      </c>
      <c r="Q173" s="10">
        <f t="shared" si="58"/>
        <v>802.5</v>
      </c>
      <c r="R173" s="11">
        <v>0</v>
      </c>
      <c r="S173" s="17">
        <f t="shared" si="59"/>
        <v>4315845</v>
      </c>
      <c r="T173" s="10">
        <v>474.1</v>
      </c>
      <c r="U173" s="25"/>
      <c r="V173" s="46">
        <f t="shared" si="60"/>
        <v>474.1</v>
      </c>
      <c r="W173" s="25">
        <v>5.5</v>
      </c>
      <c r="X173" s="25">
        <v>0</v>
      </c>
      <c r="Y173" s="10">
        <f t="shared" si="61"/>
        <v>479.6</v>
      </c>
      <c r="Z173" s="10">
        <f t="shared" si="62"/>
        <v>203</v>
      </c>
      <c r="AA173" s="25">
        <v>19.899999999999999</v>
      </c>
      <c r="AB173" s="25">
        <f t="shared" si="63"/>
        <v>0.6</v>
      </c>
      <c r="AC173" s="25">
        <f t="shared" si="64"/>
        <v>71.599999999999994</v>
      </c>
      <c r="AD173" s="25">
        <f t="shared" si="65"/>
        <v>14.2</v>
      </c>
      <c r="AE173" s="25">
        <v>0</v>
      </c>
      <c r="AF173" s="10">
        <f t="shared" si="66"/>
        <v>788.9</v>
      </c>
      <c r="AG173" s="11">
        <f t="shared" si="67"/>
        <v>0</v>
      </c>
      <c r="AH173" s="17">
        <f t="shared" si="68"/>
        <v>4429674</v>
      </c>
      <c r="AI173" s="11">
        <f t="shared" si="69"/>
        <v>113829</v>
      </c>
      <c r="AJ173" s="78"/>
      <c r="AK173" s="69">
        <v>376</v>
      </c>
      <c r="AL173" s="70">
        <f t="shared" si="70"/>
        <v>0</v>
      </c>
      <c r="AM173" s="1" t="b">
        <f t="shared" si="71"/>
        <v>0</v>
      </c>
      <c r="AN173" s="71">
        <f t="shared" si="72"/>
        <v>0</v>
      </c>
      <c r="AO173" s="72">
        <f t="shared" si="73"/>
        <v>0</v>
      </c>
      <c r="AP173" s="73">
        <f t="shared" si="74"/>
        <v>0</v>
      </c>
      <c r="AQ173" s="1" t="b">
        <f t="shared" si="75"/>
        <v>1</v>
      </c>
      <c r="AR173" s="1">
        <f t="shared" si="76"/>
        <v>222.255</v>
      </c>
      <c r="AS173" s="72">
        <f t="shared" si="77"/>
        <v>0.42316700000000002</v>
      </c>
      <c r="AT173" s="73">
        <f t="shared" si="78"/>
        <v>203</v>
      </c>
      <c r="AU173" s="74">
        <f t="shared" si="79"/>
        <v>0</v>
      </c>
      <c r="AV173" s="75">
        <f t="shared" si="80"/>
        <v>203</v>
      </c>
      <c r="AW173" s="78"/>
      <c r="AX173" s="33">
        <v>376</v>
      </c>
      <c r="AY173" s="34" t="s">
        <v>323</v>
      </c>
      <c r="AZ173" s="34" t="s">
        <v>324</v>
      </c>
      <c r="BA173" s="43" t="s">
        <v>447</v>
      </c>
      <c r="BB173" s="44">
        <v>0</v>
      </c>
      <c r="BC173" s="43" t="str">
        <f t="shared" si="84"/>
        <v>NO</v>
      </c>
      <c r="BD173" s="45">
        <f t="shared" si="81"/>
        <v>-10.9</v>
      </c>
      <c r="BE173" s="43" t="str">
        <f t="shared" si="82"/>
        <v>YES</v>
      </c>
      <c r="BF173" s="43" t="str">
        <f t="shared" si="83"/>
        <v>NO</v>
      </c>
    </row>
    <row r="174" spans="1:58" x14ac:dyDescent="0.35">
      <c r="A174" s="9">
        <v>377</v>
      </c>
      <c r="B174" s="1" t="s">
        <v>38</v>
      </c>
      <c r="C174" s="1" t="s">
        <v>39</v>
      </c>
      <c r="D174" s="26">
        <v>488.5</v>
      </c>
      <c r="E174" s="32">
        <v>490.5</v>
      </c>
      <c r="F174" s="10">
        <v>490.5</v>
      </c>
      <c r="G174" s="10">
        <v>2.5</v>
      </c>
      <c r="H174" s="10">
        <v>0</v>
      </c>
      <c r="I174" s="10">
        <f t="shared" si="57"/>
        <v>493</v>
      </c>
      <c r="J174" s="10">
        <v>209.4</v>
      </c>
      <c r="K174" s="11">
        <v>391156</v>
      </c>
      <c r="L174" s="10">
        <v>72.7</v>
      </c>
      <c r="M174" s="10">
        <v>0.2</v>
      </c>
      <c r="N174" s="10">
        <v>99</v>
      </c>
      <c r="O174" s="10">
        <v>17.399999999999999</v>
      </c>
      <c r="P174" s="10">
        <v>0</v>
      </c>
      <c r="Q174" s="10">
        <f t="shared" si="58"/>
        <v>891.7</v>
      </c>
      <c r="R174" s="11">
        <v>22400</v>
      </c>
      <c r="S174" s="17">
        <f t="shared" si="59"/>
        <v>4817963</v>
      </c>
      <c r="T174" s="10">
        <v>476</v>
      </c>
      <c r="U174" s="25"/>
      <c r="V174" s="46">
        <f t="shared" si="60"/>
        <v>476</v>
      </c>
      <c r="W174" s="25">
        <v>2.5</v>
      </c>
      <c r="X174" s="25">
        <v>0</v>
      </c>
      <c r="Y174" s="10">
        <f t="shared" si="61"/>
        <v>478.5</v>
      </c>
      <c r="Z174" s="10">
        <f t="shared" si="62"/>
        <v>202.7</v>
      </c>
      <c r="AA174" s="25">
        <v>72.7</v>
      </c>
      <c r="AB174" s="25">
        <f t="shared" si="63"/>
        <v>0.2</v>
      </c>
      <c r="AC174" s="25">
        <f t="shared" si="64"/>
        <v>99</v>
      </c>
      <c r="AD174" s="25">
        <f t="shared" si="65"/>
        <v>17.399999999999999</v>
      </c>
      <c r="AE174" s="25">
        <v>0</v>
      </c>
      <c r="AF174" s="10">
        <f t="shared" si="66"/>
        <v>870.5</v>
      </c>
      <c r="AG174" s="11">
        <f t="shared" si="67"/>
        <v>22400</v>
      </c>
      <c r="AH174" s="17">
        <f t="shared" si="68"/>
        <v>4910258</v>
      </c>
      <c r="AI174" s="11">
        <f t="shared" si="69"/>
        <v>92295</v>
      </c>
      <c r="AJ174" s="78"/>
      <c r="AK174" s="69">
        <v>377</v>
      </c>
      <c r="AL174" s="70">
        <f t="shared" si="70"/>
        <v>0</v>
      </c>
      <c r="AM174" s="1" t="b">
        <f t="shared" si="71"/>
        <v>0</v>
      </c>
      <c r="AN174" s="71">
        <f t="shared" si="72"/>
        <v>0</v>
      </c>
      <c r="AO174" s="72">
        <f t="shared" si="73"/>
        <v>0</v>
      </c>
      <c r="AP174" s="73">
        <f t="shared" si="74"/>
        <v>0</v>
      </c>
      <c r="AQ174" s="1" t="b">
        <f t="shared" si="75"/>
        <v>1</v>
      </c>
      <c r="AR174" s="1">
        <f t="shared" si="76"/>
        <v>220.8938</v>
      </c>
      <c r="AS174" s="72">
        <f t="shared" si="77"/>
        <v>0.423541</v>
      </c>
      <c r="AT174" s="73">
        <f t="shared" si="78"/>
        <v>202.7</v>
      </c>
      <c r="AU174" s="74">
        <f t="shared" si="79"/>
        <v>0</v>
      </c>
      <c r="AV174" s="75">
        <f t="shared" si="80"/>
        <v>202.7</v>
      </c>
      <c r="AW174" s="78"/>
      <c r="AX174" s="33">
        <v>377</v>
      </c>
      <c r="AY174" s="34" t="s">
        <v>38</v>
      </c>
      <c r="AZ174" s="34" t="s">
        <v>39</v>
      </c>
      <c r="BA174" s="43" t="s">
        <v>447</v>
      </c>
      <c r="BB174" s="44">
        <v>0</v>
      </c>
      <c r="BC174" s="43" t="str">
        <f t="shared" si="84"/>
        <v>NO</v>
      </c>
      <c r="BD174" s="45">
        <f t="shared" si="81"/>
        <v>-14.5</v>
      </c>
      <c r="BE174" s="43" t="str">
        <f t="shared" si="82"/>
        <v>YES</v>
      </c>
      <c r="BF174" s="43" t="str">
        <f t="shared" si="83"/>
        <v>NO</v>
      </c>
    </row>
    <row r="175" spans="1:58" x14ac:dyDescent="0.35">
      <c r="A175" s="9">
        <v>378</v>
      </c>
      <c r="B175" s="1" t="s">
        <v>328</v>
      </c>
      <c r="C175" s="1" t="s">
        <v>329</v>
      </c>
      <c r="D175" s="26">
        <v>671.3</v>
      </c>
      <c r="E175" s="32">
        <v>684.5</v>
      </c>
      <c r="F175" s="10">
        <v>709.6</v>
      </c>
      <c r="G175" s="10">
        <v>2</v>
      </c>
      <c r="H175" s="10">
        <v>0</v>
      </c>
      <c r="I175" s="10">
        <f t="shared" si="57"/>
        <v>711.6</v>
      </c>
      <c r="J175" s="10">
        <v>245</v>
      </c>
      <c r="K175" s="11">
        <v>436129</v>
      </c>
      <c r="L175" s="10">
        <v>81.099999999999994</v>
      </c>
      <c r="M175" s="10">
        <v>0</v>
      </c>
      <c r="N175" s="10">
        <v>60</v>
      </c>
      <c r="O175" s="10">
        <v>17.3</v>
      </c>
      <c r="P175" s="10">
        <v>0</v>
      </c>
      <c r="Q175" s="10">
        <f t="shared" si="58"/>
        <v>1115</v>
      </c>
      <c r="R175" s="11">
        <v>0</v>
      </c>
      <c r="S175" s="17">
        <f t="shared" si="59"/>
        <v>5996470</v>
      </c>
      <c r="T175" s="10">
        <v>709.6</v>
      </c>
      <c r="U175" s="25"/>
      <c r="V175" s="46">
        <f t="shared" si="60"/>
        <v>709.6</v>
      </c>
      <c r="W175" s="25">
        <v>2</v>
      </c>
      <c r="X175" s="25">
        <v>0</v>
      </c>
      <c r="Y175" s="10">
        <f t="shared" si="61"/>
        <v>711.6</v>
      </c>
      <c r="Z175" s="10">
        <f t="shared" si="62"/>
        <v>245</v>
      </c>
      <c r="AA175" s="25">
        <v>81.099999999999994</v>
      </c>
      <c r="AB175" s="25">
        <f t="shared" si="63"/>
        <v>0</v>
      </c>
      <c r="AC175" s="25">
        <f t="shared" si="64"/>
        <v>60</v>
      </c>
      <c r="AD175" s="25">
        <f t="shared" si="65"/>
        <v>17.3</v>
      </c>
      <c r="AE175" s="25">
        <v>0</v>
      </c>
      <c r="AF175" s="10">
        <f t="shared" si="66"/>
        <v>1115</v>
      </c>
      <c r="AG175" s="11">
        <f t="shared" si="67"/>
        <v>0</v>
      </c>
      <c r="AH175" s="17">
        <f t="shared" si="68"/>
        <v>6260725</v>
      </c>
      <c r="AI175" s="11">
        <f t="shared" si="69"/>
        <v>264255</v>
      </c>
      <c r="AJ175" s="78"/>
      <c r="AK175" s="69">
        <v>378</v>
      </c>
      <c r="AL175" s="70">
        <f t="shared" si="70"/>
        <v>0</v>
      </c>
      <c r="AM175" s="1" t="b">
        <f t="shared" si="71"/>
        <v>0</v>
      </c>
      <c r="AN175" s="71">
        <f t="shared" si="72"/>
        <v>0</v>
      </c>
      <c r="AO175" s="72">
        <f t="shared" si="73"/>
        <v>0</v>
      </c>
      <c r="AP175" s="73">
        <f t="shared" si="74"/>
        <v>0</v>
      </c>
      <c r="AQ175" s="1" t="b">
        <f t="shared" si="75"/>
        <v>1</v>
      </c>
      <c r="AR175" s="1">
        <f t="shared" si="76"/>
        <v>509.35500000000002</v>
      </c>
      <c r="AS175" s="72">
        <f t="shared" si="77"/>
        <v>0.34434599999999999</v>
      </c>
      <c r="AT175" s="73">
        <f t="shared" si="78"/>
        <v>245</v>
      </c>
      <c r="AU175" s="74">
        <f t="shared" si="79"/>
        <v>0</v>
      </c>
      <c r="AV175" s="75">
        <f t="shared" si="80"/>
        <v>245</v>
      </c>
      <c r="AW175" s="78"/>
      <c r="AX175" s="33">
        <v>378</v>
      </c>
      <c r="AY175" s="34" t="s">
        <v>328</v>
      </c>
      <c r="AZ175" s="34" t="s">
        <v>329</v>
      </c>
      <c r="BA175" s="43" t="s">
        <v>448</v>
      </c>
      <c r="BB175" s="44">
        <v>1</v>
      </c>
      <c r="BC175" s="43" t="str">
        <f t="shared" si="84"/>
        <v>YES</v>
      </c>
      <c r="BD175" s="45">
        <f t="shared" si="81"/>
        <v>25.1</v>
      </c>
      <c r="BE175" s="43" t="str">
        <f t="shared" si="82"/>
        <v>NO</v>
      </c>
      <c r="BF175" s="43" t="str">
        <f t="shared" si="83"/>
        <v>NO</v>
      </c>
    </row>
    <row r="176" spans="1:58" x14ac:dyDescent="0.35">
      <c r="A176" s="9">
        <v>379</v>
      </c>
      <c r="B176" s="1" t="s">
        <v>80</v>
      </c>
      <c r="C176" s="1" t="s">
        <v>430</v>
      </c>
      <c r="D176" s="26">
        <v>1284.5</v>
      </c>
      <c r="E176" s="32">
        <v>1284.5</v>
      </c>
      <c r="F176" s="10">
        <v>1284.5</v>
      </c>
      <c r="G176" s="10">
        <v>12.5</v>
      </c>
      <c r="H176" s="10">
        <v>0</v>
      </c>
      <c r="I176" s="10">
        <f t="shared" si="57"/>
        <v>1297</v>
      </c>
      <c r="J176" s="10">
        <v>188.7</v>
      </c>
      <c r="K176" s="11">
        <v>471120</v>
      </c>
      <c r="L176" s="10">
        <v>87.6</v>
      </c>
      <c r="M176" s="10">
        <v>1.5</v>
      </c>
      <c r="N176" s="10">
        <v>230.1</v>
      </c>
      <c r="O176" s="10">
        <v>37.5</v>
      </c>
      <c r="P176" s="10">
        <v>0</v>
      </c>
      <c r="Q176" s="10">
        <f t="shared" si="58"/>
        <v>1842.4</v>
      </c>
      <c r="R176" s="11">
        <v>0</v>
      </c>
      <c r="S176" s="17">
        <f t="shared" si="59"/>
        <v>9908427</v>
      </c>
      <c r="T176" s="10">
        <v>1227</v>
      </c>
      <c r="U176" s="25"/>
      <c r="V176" s="46">
        <f t="shared" si="60"/>
        <v>1265.3</v>
      </c>
      <c r="W176" s="25">
        <v>12.5</v>
      </c>
      <c r="X176" s="25">
        <v>0</v>
      </c>
      <c r="Y176" s="10">
        <f t="shared" si="61"/>
        <v>1277.8</v>
      </c>
      <c r="Z176" s="10">
        <f t="shared" si="62"/>
        <v>194.2</v>
      </c>
      <c r="AA176" s="25">
        <v>87.6</v>
      </c>
      <c r="AB176" s="25">
        <f t="shared" si="63"/>
        <v>1.5</v>
      </c>
      <c r="AC176" s="25">
        <f t="shared" si="64"/>
        <v>230.1</v>
      </c>
      <c r="AD176" s="25">
        <f t="shared" si="65"/>
        <v>37.5</v>
      </c>
      <c r="AE176" s="25">
        <v>0</v>
      </c>
      <c r="AF176" s="10">
        <f t="shared" si="66"/>
        <v>1828.7</v>
      </c>
      <c r="AG176" s="11">
        <f t="shared" si="67"/>
        <v>0</v>
      </c>
      <c r="AH176" s="17">
        <f t="shared" si="68"/>
        <v>10268151</v>
      </c>
      <c r="AI176" s="11">
        <f t="shared" si="69"/>
        <v>359724</v>
      </c>
      <c r="AJ176" s="78"/>
      <c r="AK176" s="69">
        <v>379</v>
      </c>
      <c r="AL176" s="70">
        <f t="shared" si="70"/>
        <v>0</v>
      </c>
      <c r="AM176" s="1" t="b">
        <f t="shared" si="71"/>
        <v>0</v>
      </c>
      <c r="AN176" s="71">
        <f t="shared" si="72"/>
        <v>0</v>
      </c>
      <c r="AO176" s="72">
        <f t="shared" si="73"/>
        <v>0</v>
      </c>
      <c r="AP176" s="73">
        <f t="shared" si="74"/>
        <v>0</v>
      </c>
      <c r="AQ176" s="1" t="b">
        <f t="shared" si="75"/>
        <v>1</v>
      </c>
      <c r="AR176" s="1">
        <f t="shared" si="76"/>
        <v>1210.0274999999999</v>
      </c>
      <c r="AS176" s="72">
        <f t="shared" si="77"/>
        <v>0.15198</v>
      </c>
      <c r="AT176" s="73">
        <f t="shared" si="78"/>
        <v>194.2</v>
      </c>
      <c r="AU176" s="74">
        <f t="shared" si="79"/>
        <v>0</v>
      </c>
      <c r="AV176" s="75">
        <f t="shared" si="80"/>
        <v>194.2</v>
      </c>
      <c r="AW176" s="78"/>
      <c r="AX176" s="33">
        <v>379</v>
      </c>
      <c r="AY176" s="34" t="s">
        <v>80</v>
      </c>
      <c r="AZ176" s="34" t="s">
        <v>450</v>
      </c>
      <c r="BA176" s="43" t="s">
        <v>448</v>
      </c>
      <c r="BB176" s="44">
        <v>1</v>
      </c>
      <c r="BC176" s="43" t="str">
        <f t="shared" si="84"/>
        <v>YES</v>
      </c>
      <c r="BD176" s="45">
        <f t="shared" si="81"/>
        <v>-57.5</v>
      </c>
      <c r="BE176" s="43" t="str">
        <f t="shared" si="82"/>
        <v>YES</v>
      </c>
      <c r="BF176" s="43" t="str">
        <f t="shared" si="83"/>
        <v>YES</v>
      </c>
    </row>
    <row r="177" spans="1:58" x14ac:dyDescent="0.35">
      <c r="A177" s="9">
        <v>380</v>
      </c>
      <c r="B177" s="1" t="s">
        <v>243</v>
      </c>
      <c r="C177" s="1" t="s">
        <v>245</v>
      </c>
      <c r="D177" s="26">
        <v>581.9</v>
      </c>
      <c r="E177" s="32">
        <v>584.1</v>
      </c>
      <c r="F177" s="10">
        <v>586.70000000000005</v>
      </c>
      <c r="G177" s="10">
        <v>17</v>
      </c>
      <c r="H177" s="10">
        <v>0</v>
      </c>
      <c r="I177" s="10">
        <f t="shared" si="57"/>
        <v>603.70000000000005</v>
      </c>
      <c r="J177" s="10">
        <v>232.2</v>
      </c>
      <c r="K177" s="11">
        <v>411609</v>
      </c>
      <c r="L177" s="10">
        <v>76.5</v>
      </c>
      <c r="M177" s="10">
        <v>0.4</v>
      </c>
      <c r="N177" s="10">
        <v>63.4</v>
      </c>
      <c r="O177" s="10">
        <v>17.399999999999999</v>
      </c>
      <c r="P177" s="10">
        <v>0</v>
      </c>
      <c r="Q177" s="10">
        <f t="shared" si="58"/>
        <v>993.6</v>
      </c>
      <c r="R177" s="11">
        <v>0</v>
      </c>
      <c r="S177" s="17">
        <f t="shared" si="59"/>
        <v>5343581</v>
      </c>
      <c r="T177" s="10">
        <v>586.70000000000005</v>
      </c>
      <c r="U177" s="25"/>
      <c r="V177" s="46">
        <f t="shared" si="60"/>
        <v>586.70000000000005</v>
      </c>
      <c r="W177" s="25">
        <v>17</v>
      </c>
      <c r="X177" s="25">
        <v>0</v>
      </c>
      <c r="Y177" s="10">
        <f t="shared" si="61"/>
        <v>603.70000000000005</v>
      </c>
      <c r="Z177" s="10">
        <f t="shared" si="62"/>
        <v>230</v>
      </c>
      <c r="AA177" s="25">
        <v>76.5</v>
      </c>
      <c r="AB177" s="25">
        <f t="shared" si="63"/>
        <v>0.4</v>
      </c>
      <c r="AC177" s="25">
        <f t="shared" si="64"/>
        <v>63.4</v>
      </c>
      <c r="AD177" s="25">
        <f t="shared" si="65"/>
        <v>17.399999999999999</v>
      </c>
      <c r="AE177" s="25">
        <v>0</v>
      </c>
      <c r="AF177" s="10">
        <f t="shared" si="66"/>
        <v>991.4</v>
      </c>
      <c r="AG177" s="11">
        <f t="shared" si="67"/>
        <v>0</v>
      </c>
      <c r="AH177" s="17">
        <f t="shared" si="68"/>
        <v>5566711</v>
      </c>
      <c r="AI177" s="11">
        <f t="shared" si="69"/>
        <v>223130</v>
      </c>
      <c r="AJ177" s="78"/>
      <c r="AK177" s="69">
        <v>380</v>
      </c>
      <c r="AL177" s="70">
        <f t="shared" si="70"/>
        <v>0</v>
      </c>
      <c r="AM177" s="1" t="b">
        <f t="shared" si="71"/>
        <v>0</v>
      </c>
      <c r="AN177" s="71">
        <f t="shared" si="72"/>
        <v>0</v>
      </c>
      <c r="AO177" s="72">
        <f t="shared" si="73"/>
        <v>0</v>
      </c>
      <c r="AP177" s="73">
        <f t="shared" si="74"/>
        <v>0</v>
      </c>
      <c r="AQ177" s="1" t="b">
        <f t="shared" si="75"/>
        <v>1</v>
      </c>
      <c r="AR177" s="1">
        <f t="shared" si="76"/>
        <v>375.8288</v>
      </c>
      <c r="AS177" s="72">
        <f t="shared" si="77"/>
        <v>0.38100499999999998</v>
      </c>
      <c r="AT177" s="73">
        <f t="shared" si="78"/>
        <v>230</v>
      </c>
      <c r="AU177" s="74">
        <f t="shared" si="79"/>
        <v>0</v>
      </c>
      <c r="AV177" s="75">
        <f t="shared" si="80"/>
        <v>230</v>
      </c>
      <c r="AW177" s="78"/>
      <c r="AX177" s="33">
        <v>380</v>
      </c>
      <c r="AY177" s="34" t="s">
        <v>243</v>
      </c>
      <c r="AZ177" s="34" t="s">
        <v>245</v>
      </c>
      <c r="BA177" s="43" t="s">
        <v>447</v>
      </c>
      <c r="BB177" s="44">
        <v>1</v>
      </c>
      <c r="BC177" s="43" t="str">
        <f t="shared" si="84"/>
        <v>YES</v>
      </c>
      <c r="BD177" s="45">
        <f t="shared" si="81"/>
        <v>2.6</v>
      </c>
      <c r="BE177" s="43" t="str">
        <f t="shared" si="82"/>
        <v>NO</v>
      </c>
      <c r="BF177" s="43" t="str">
        <f t="shared" si="83"/>
        <v>NO</v>
      </c>
    </row>
    <row r="178" spans="1:58" x14ac:dyDescent="0.35">
      <c r="A178" s="9">
        <v>381</v>
      </c>
      <c r="B178" s="1" t="s">
        <v>134</v>
      </c>
      <c r="C178" s="1" t="s">
        <v>135</v>
      </c>
      <c r="D178" s="26">
        <v>316.5</v>
      </c>
      <c r="E178" s="32">
        <v>340</v>
      </c>
      <c r="F178" s="10">
        <v>354</v>
      </c>
      <c r="G178" s="10">
        <v>1.5</v>
      </c>
      <c r="H178" s="10">
        <v>0</v>
      </c>
      <c r="I178" s="10">
        <f t="shared" si="57"/>
        <v>355.5</v>
      </c>
      <c r="J178" s="10">
        <v>165.4</v>
      </c>
      <c r="K178" s="11">
        <v>89119</v>
      </c>
      <c r="L178" s="10">
        <v>16.600000000000001</v>
      </c>
      <c r="M178" s="10">
        <v>2.2000000000000002</v>
      </c>
      <c r="N178" s="10">
        <v>46</v>
      </c>
      <c r="O178" s="10">
        <v>6.3</v>
      </c>
      <c r="P178" s="10">
        <v>0</v>
      </c>
      <c r="Q178" s="10">
        <f t="shared" si="58"/>
        <v>592</v>
      </c>
      <c r="R178" s="11">
        <v>0</v>
      </c>
      <c r="S178" s="17">
        <f t="shared" si="59"/>
        <v>3183776</v>
      </c>
      <c r="T178" s="10">
        <v>354</v>
      </c>
      <c r="U178" s="25"/>
      <c r="V178" s="46">
        <f t="shared" si="60"/>
        <v>354</v>
      </c>
      <c r="W178" s="25">
        <v>1.5</v>
      </c>
      <c r="X178" s="25">
        <v>0</v>
      </c>
      <c r="Y178" s="10">
        <f t="shared" si="61"/>
        <v>355.5</v>
      </c>
      <c r="Z178" s="10">
        <f t="shared" si="62"/>
        <v>165.4</v>
      </c>
      <c r="AA178" s="25">
        <v>16.600000000000001</v>
      </c>
      <c r="AB178" s="25">
        <f t="shared" si="63"/>
        <v>2.2000000000000002</v>
      </c>
      <c r="AC178" s="25">
        <f t="shared" si="64"/>
        <v>46</v>
      </c>
      <c r="AD178" s="25">
        <f t="shared" si="65"/>
        <v>6.3</v>
      </c>
      <c r="AE178" s="25">
        <v>0</v>
      </c>
      <c r="AF178" s="10">
        <f t="shared" si="66"/>
        <v>592</v>
      </c>
      <c r="AG178" s="11">
        <f t="shared" si="67"/>
        <v>0</v>
      </c>
      <c r="AH178" s="17">
        <f t="shared" si="68"/>
        <v>3324080</v>
      </c>
      <c r="AI178" s="11">
        <f t="shared" si="69"/>
        <v>140304</v>
      </c>
      <c r="AJ178" s="78"/>
      <c r="AK178" s="69">
        <v>381</v>
      </c>
      <c r="AL178" s="70">
        <f t="shared" si="70"/>
        <v>0</v>
      </c>
      <c r="AM178" s="1" t="b">
        <f t="shared" si="71"/>
        <v>0</v>
      </c>
      <c r="AN178" s="71">
        <f t="shared" si="72"/>
        <v>0</v>
      </c>
      <c r="AO178" s="72">
        <f t="shared" si="73"/>
        <v>0</v>
      </c>
      <c r="AP178" s="73">
        <f t="shared" si="74"/>
        <v>0</v>
      </c>
      <c r="AQ178" s="1" t="b">
        <f t="shared" si="75"/>
        <v>1</v>
      </c>
      <c r="AR178" s="1">
        <f t="shared" si="76"/>
        <v>68.681299999999993</v>
      </c>
      <c r="AS178" s="72">
        <f t="shared" si="77"/>
        <v>0.46533000000000002</v>
      </c>
      <c r="AT178" s="73">
        <f t="shared" si="78"/>
        <v>165.4</v>
      </c>
      <c r="AU178" s="74">
        <f t="shared" si="79"/>
        <v>0</v>
      </c>
      <c r="AV178" s="75">
        <f t="shared" si="80"/>
        <v>165.4</v>
      </c>
      <c r="AW178" s="78"/>
      <c r="AX178" s="33">
        <v>381</v>
      </c>
      <c r="AY178" s="34" t="s">
        <v>134</v>
      </c>
      <c r="AZ178" s="34" t="s">
        <v>135</v>
      </c>
      <c r="BA178" s="43" t="s">
        <v>447</v>
      </c>
      <c r="BB178" s="44">
        <v>1</v>
      </c>
      <c r="BC178" s="43" t="str">
        <f t="shared" si="84"/>
        <v>YES</v>
      </c>
      <c r="BD178" s="45">
        <f t="shared" si="81"/>
        <v>14</v>
      </c>
      <c r="BE178" s="43" t="str">
        <f t="shared" si="82"/>
        <v>NO</v>
      </c>
      <c r="BF178" s="43" t="str">
        <f t="shared" si="83"/>
        <v>NO</v>
      </c>
    </row>
    <row r="179" spans="1:58" x14ac:dyDescent="0.35">
      <c r="A179" s="9">
        <v>382</v>
      </c>
      <c r="B179" s="1" t="s">
        <v>308</v>
      </c>
      <c r="C179" s="1" t="s">
        <v>309</v>
      </c>
      <c r="D179" s="26">
        <v>1075.5999999999999</v>
      </c>
      <c r="E179" s="32">
        <v>1146.0999999999999</v>
      </c>
      <c r="F179" s="10">
        <v>1146.0999999999999</v>
      </c>
      <c r="G179" s="10">
        <v>28.5</v>
      </c>
      <c r="H179" s="10">
        <v>0</v>
      </c>
      <c r="I179" s="10">
        <f t="shared" si="57"/>
        <v>1174.5999999999999</v>
      </c>
      <c r="J179" s="10">
        <v>242.1</v>
      </c>
      <c r="K179" s="11">
        <v>204474</v>
      </c>
      <c r="L179" s="10">
        <v>38</v>
      </c>
      <c r="M179" s="10">
        <v>19.7</v>
      </c>
      <c r="N179" s="10">
        <v>260.2</v>
      </c>
      <c r="O179" s="10">
        <v>13.1</v>
      </c>
      <c r="P179" s="10">
        <v>0</v>
      </c>
      <c r="Q179" s="10">
        <f t="shared" si="58"/>
        <v>1747.7</v>
      </c>
      <c r="R179" s="11">
        <v>97975</v>
      </c>
      <c r="S179" s="17">
        <f t="shared" si="59"/>
        <v>9497106</v>
      </c>
      <c r="T179" s="10">
        <v>1139</v>
      </c>
      <c r="U179" s="25"/>
      <c r="V179" s="46">
        <f t="shared" si="60"/>
        <v>1139</v>
      </c>
      <c r="W179" s="25">
        <v>28.5</v>
      </c>
      <c r="X179" s="25">
        <v>0</v>
      </c>
      <c r="Y179" s="10">
        <f t="shared" si="61"/>
        <v>1167.5</v>
      </c>
      <c r="Z179" s="10">
        <f t="shared" si="62"/>
        <v>221.2</v>
      </c>
      <c r="AA179" s="25">
        <v>38</v>
      </c>
      <c r="AB179" s="25">
        <f t="shared" si="63"/>
        <v>19.7</v>
      </c>
      <c r="AC179" s="25">
        <f t="shared" si="64"/>
        <v>260.2</v>
      </c>
      <c r="AD179" s="25">
        <f t="shared" si="65"/>
        <v>13.1</v>
      </c>
      <c r="AE179" s="25">
        <v>0</v>
      </c>
      <c r="AF179" s="10">
        <f t="shared" si="66"/>
        <v>1719.7</v>
      </c>
      <c r="AG179" s="11">
        <f t="shared" si="67"/>
        <v>97975</v>
      </c>
      <c r="AH179" s="17">
        <f t="shared" si="68"/>
        <v>9754091</v>
      </c>
      <c r="AI179" s="11">
        <f t="shared" si="69"/>
        <v>256985</v>
      </c>
      <c r="AJ179" s="78"/>
      <c r="AK179" s="69">
        <v>382</v>
      </c>
      <c r="AL179" s="70">
        <f t="shared" si="70"/>
        <v>0</v>
      </c>
      <c r="AM179" s="1" t="b">
        <f t="shared" si="71"/>
        <v>0</v>
      </c>
      <c r="AN179" s="71">
        <f t="shared" si="72"/>
        <v>0</v>
      </c>
      <c r="AO179" s="72">
        <f t="shared" si="73"/>
        <v>0</v>
      </c>
      <c r="AP179" s="73">
        <f t="shared" si="74"/>
        <v>0</v>
      </c>
      <c r="AQ179" s="1" t="b">
        <f t="shared" si="75"/>
        <v>1</v>
      </c>
      <c r="AR179" s="1">
        <f t="shared" si="76"/>
        <v>1073.5313000000001</v>
      </c>
      <c r="AS179" s="72">
        <f t="shared" si="77"/>
        <v>0.18945400000000001</v>
      </c>
      <c r="AT179" s="73">
        <f t="shared" si="78"/>
        <v>221.2</v>
      </c>
      <c r="AU179" s="74">
        <f t="shared" si="79"/>
        <v>0</v>
      </c>
      <c r="AV179" s="75">
        <f t="shared" si="80"/>
        <v>221.2</v>
      </c>
      <c r="AW179" s="78"/>
      <c r="AX179" s="33">
        <v>382</v>
      </c>
      <c r="AY179" s="34" t="s">
        <v>308</v>
      </c>
      <c r="AZ179" s="34" t="s">
        <v>309</v>
      </c>
      <c r="BA179" s="43" t="s">
        <v>447</v>
      </c>
      <c r="BB179" s="44">
        <v>0</v>
      </c>
      <c r="BC179" s="43" t="str">
        <f t="shared" si="84"/>
        <v>NO</v>
      </c>
      <c r="BD179" s="45">
        <f t="shared" si="81"/>
        <v>-7.1</v>
      </c>
      <c r="BE179" s="43" t="str">
        <f t="shared" si="82"/>
        <v>YES</v>
      </c>
      <c r="BF179" s="43" t="str">
        <f t="shared" si="83"/>
        <v>NO</v>
      </c>
    </row>
    <row r="180" spans="1:58" x14ac:dyDescent="0.35">
      <c r="A180" s="9">
        <v>383</v>
      </c>
      <c r="B180" s="1" t="s">
        <v>328</v>
      </c>
      <c r="C180" s="1" t="s">
        <v>330</v>
      </c>
      <c r="D180" s="26">
        <v>6565.2</v>
      </c>
      <c r="E180" s="32">
        <v>6651.1</v>
      </c>
      <c r="F180" s="10">
        <v>6738.8</v>
      </c>
      <c r="G180" s="10">
        <v>97</v>
      </c>
      <c r="H180" s="10">
        <v>0</v>
      </c>
      <c r="I180" s="10">
        <f t="shared" si="57"/>
        <v>6835.8</v>
      </c>
      <c r="J180" s="10">
        <v>239.5</v>
      </c>
      <c r="K180" s="11">
        <v>2077683</v>
      </c>
      <c r="L180" s="10">
        <v>386.3</v>
      </c>
      <c r="M180" s="10">
        <v>90.1</v>
      </c>
      <c r="N180" s="10">
        <v>1417</v>
      </c>
      <c r="O180" s="10">
        <v>81.7</v>
      </c>
      <c r="P180" s="10">
        <v>0</v>
      </c>
      <c r="Q180" s="10">
        <f t="shared" si="58"/>
        <v>9050.4</v>
      </c>
      <c r="R180" s="11">
        <v>902720</v>
      </c>
      <c r="S180" s="17">
        <f t="shared" si="59"/>
        <v>49575771</v>
      </c>
      <c r="T180" s="10">
        <v>6738.8</v>
      </c>
      <c r="U180" s="25"/>
      <c r="V180" s="46">
        <f t="shared" si="60"/>
        <v>6738.8</v>
      </c>
      <c r="W180" s="25">
        <v>97</v>
      </c>
      <c r="X180" s="25">
        <v>0</v>
      </c>
      <c r="Y180" s="10">
        <f t="shared" si="61"/>
        <v>6835.8</v>
      </c>
      <c r="Z180" s="10">
        <f t="shared" si="62"/>
        <v>239.5</v>
      </c>
      <c r="AA180" s="25">
        <v>386.3</v>
      </c>
      <c r="AB180" s="25">
        <f t="shared" si="63"/>
        <v>90.1</v>
      </c>
      <c r="AC180" s="25">
        <f t="shared" si="64"/>
        <v>1417</v>
      </c>
      <c r="AD180" s="25">
        <f t="shared" si="65"/>
        <v>81.7</v>
      </c>
      <c r="AE180" s="25">
        <v>0</v>
      </c>
      <c r="AF180" s="10">
        <f t="shared" si="66"/>
        <v>9050.4</v>
      </c>
      <c r="AG180" s="11">
        <f t="shared" si="67"/>
        <v>902720</v>
      </c>
      <c r="AH180" s="17">
        <f t="shared" si="68"/>
        <v>51720716</v>
      </c>
      <c r="AI180" s="11">
        <f t="shared" si="69"/>
        <v>2144945</v>
      </c>
      <c r="AJ180" s="78"/>
      <c r="AK180" s="69">
        <v>383</v>
      </c>
      <c r="AL180" s="70">
        <f t="shared" si="70"/>
        <v>0</v>
      </c>
      <c r="AM180" s="1" t="b">
        <f t="shared" si="71"/>
        <v>0</v>
      </c>
      <c r="AN180" s="71">
        <f t="shared" si="72"/>
        <v>0</v>
      </c>
      <c r="AO180" s="72">
        <f t="shared" si="73"/>
        <v>0</v>
      </c>
      <c r="AP180" s="73">
        <f t="shared" si="74"/>
        <v>0</v>
      </c>
      <c r="AQ180" s="1" t="b">
        <f t="shared" si="75"/>
        <v>0</v>
      </c>
      <c r="AR180" s="1">
        <f t="shared" si="76"/>
        <v>0</v>
      </c>
      <c r="AS180" s="72">
        <f t="shared" si="77"/>
        <v>0</v>
      </c>
      <c r="AT180" s="73">
        <f t="shared" si="78"/>
        <v>0</v>
      </c>
      <c r="AU180" s="74">
        <f t="shared" si="79"/>
        <v>239.5</v>
      </c>
      <c r="AV180" s="75">
        <f t="shared" si="80"/>
        <v>239.5</v>
      </c>
      <c r="AW180" s="78"/>
      <c r="AX180" s="33">
        <v>383</v>
      </c>
      <c r="AY180" s="34" t="s">
        <v>328</v>
      </c>
      <c r="AZ180" s="34" t="s">
        <v>330</v>
      </c>
      <c r="BA180" s="43" t="s">
        <v>448</v>
      </c>
      <c r="BB180" s="44">
        <v>1</v>
      </c>
      <c r="BC180" s="43" t="str">
        <f t="shared" si="84"/>
        <v>YES</v>
      </c>
      <c r="BD180" s="45">
        <f t="shared" si="81"/>
        <v>87.7</v>
      </c>
      <c r="BE180" s="43" t="str">
        <f t="shared" si="82"/>
        <v>NO</v>
      </c>
      <c r="BF180" s="43" t="str">
        <f t="shared" si="83"/>
        <v>NO</v>
      </c>
    </row>
    <row r="181" spans="1:58" x14ac:dyDescent="0.35">
      <c r="A181" s="9">
        <v>384</v>
      </c>
      <c r="B181" s="1" t="s">
        <v>328</v>
      </c>
      <c r="C181" s="1" t="s">
        <v>194</v>
      </c>
      <c r="D181" s="26">
        <v>244.5</v>
      </c>
      <c r="E181" s="32">
        <v>251</v>
      </c>
      <c r="F181" s="10">
        <v>251</v>
      </c>
      <c r="G181" s="10">
        <v>8.5</v>
      </c>
      <c r="H181" s="10">
        <v>0</v>
      </c>
      <c r="I181" s="10">
        <f t="shared" si="57"/>
        <v>259.5</v>
      </c>
      <c r="J181" s="10">
        <v>153.5</v>
      </c>
      <c r="K181" s="11">
        <v>258950</v>
      </c>
      <c r="L181" s="10">
        <v>48.1</v>
      </c>
      <c r="M181" s="10">
        <v>0</v>
      </c>
      <c r="N181" s="10">
        <v>16.899999999999999</v>
      </c>
      <c r="O181" s="10">
        <v>4.0999999999999996</v>
      </c>
      <c r="P181" s="10">
        <v>0</v>
      </c>
      <c r="Q181" s="10">
        <f t="shared" si="58"/>
        <v>482.1</v>
      </c>
      <c r="R181" s="11">
        <v>0</v>
      </c>
      <c r="S181" s="17">
        <f t="shared" si="59"/>
        <v>2592734</v>
      </c>
      <c r="T181" s="10">
        <v>242</v>
      </c>
      <c r="U181" s="25"/>
      <c r="V181" s="46">
        <f t="shared" si="60"/>
        <v>245.8</v>
      </c>
      <c r="W181" s="25">
        <v>8.5</v>
      </c>
      <c r="X181" s="25">
        <v>0</v>
      </c>
      <c r="Y181" s="10">
        <f t="shared" si="61"/>
        <v>254.3</v>
      </c>
      <c r="Z181" s="10">
        <f t="shared" si="62"/>
        <v>153.9</v>
      </c>
      <c r="AA181" s="25">
        <v>48.1</v>
      </c>
      <c r="AB181" s="25">
        <f t="shared" si="63"/>
        <v>0</v>
      </c>
      <c r="AC181" s="25">
        <f t="shared" si="64"/>
        <v>16.899999999999999</v>
      </c>
      <c r="AD181" s="25">
        <f t="shared" si="65"/>
        <v>4.0999999999999996</v>
      </c>
      <c r="AE181" s="25">
        <v>0</v>
      </c>
      <c r="AF181" s="10">
        <f t="shared" si="66"/>
        <v>477.3</v>
      </c>
      <c r="AG181" s="11">
        <f t="shared" si="67"/>
        <v>0</v>
      </c>
      <c r="AH181" s="17">
        <f t="shared" si="68"/>
        <v>2680040</v>
      </c>
      <c r="AI181" s="11">
        <f t="shared" si="69"/>
        <v>87306</v>
      </c>
      <c r="AJ181" s="78"/>
      <c r="AK181" s="69">
        <v>384</v>
      </c>
      <c r="AL181" s="70">
        <f t="shared" si="70"/>
        <v>0</v>
      </c>
      <c r="AM181" s="1" t="b">
        <f t="shared" si="71"/>
        <v>1</v>
      </c>
      <c r="AN181" s="71">
        <f t="shared" si="72"/>
        <v>1489.7670000000001</v>
      </c>
      <c r="AO181" s="72">
        <f t="shared" si="73"/>
        <v>0.60532399999999997</v>
      </c>
      <c r="AP181" s="73">
        <f t="shared" si="74"/>
        <v>153.9</v>
      </c>
      <c r="AQ181" s="1" t="b">
        <f t="shared" si="75"/>
        <v>0</v>
      </c>
      <c r="AR181" s="1">
        <f t="shared" si="76"/>
        <v>0</v>
      </c>
      <c r="AS181" s="72">
        <f t="shared" si="77"/>
        <v>0</v>
      </c>
      <c r="AT181" s="73">
        <f t="shared" si="78"/>
        <v>0</v>
      </c>
      <c r="AU181" s="74">
        <f t="shared" si="79"/>
        <v>0</v>
      </c>
      <c r="AV181" s="75">
        <f t="shared" si="80"/>
        <v>153.9</v>
      </c>
      <c r="AW181" s="78"/>
      <c r="AX181" s="33">
        <v>384</v>
      </c>
      <c r="AY181" s="34" t="s">
        <v>328</v>
      </c>
      <c r="AZ181" s="34" t="s">
        <v>194</v>
      </c>
      <c r="BA181" s="43" t="s">
        <v>448</v>
      </c>
      <c r="BB181" s="44">
        <v>1</v>
      </c>
      <c r="BC181" s="43" t="str">
        <f t="shared" si="84"/>
        <v>YES</v>
      </c>
      <c r="BD181" s="45">
        <f t="shared" si="81"/>
        <v>-9</v>
      </c>
      <c r="BE181" s="43" t="str">
        <f t="shared" si="82"/>
        <v>YES</v>
      </c>
      <c r="BF181" s="43" t="str">
        <f t="shared" si="83"/>
        <v>YES</v>
      </c>
    </row>
    <row r="182" spans="1:58" x14ac:dyDescent="0.35">
      <c r="A182" s="9">
        <v>385</v>
      </c>
      <c r="B182" s="1" t="s">
        <v>54</v>
      </c>
      <c r="C182" s="1" t="s">
        <v>58</v>
      </c>
      <c r="D182" s="26">
        <v>5564.6</v>
      </c>
      <c r="E182" s="32">
        <v>5573.9</v>
      </c>
      <c r="F182" s="10">
        <v>5652.9</v>
      </c>
      <c r="G182" s="10">
        <v>42.5</v>
      </c>
      <c r="H182" s="10">
        <v>0</v>
      </c>
      <c r="I182" s="10">
        <f t="shared" si="57"/>
        <v>5695.4</v>
      </c>
      <c r="J182" s="10">
        <v>199.6</v>
      </c>
      <c r="K182" s="11">
        <v>1249882</v>
      </c>
      <c r="L182" s="10">
        <v>232.4</v>
      </c>
      <c r="M182" s="10">
        <v>22.2</v>
      </c>
      <c r="N182" s="10">
        <v>521.29999999999995</v>
      </c>
      <c r="O182" s="10">
        <v>102.2</v>
      </c>
      <c r="P182" s="10">
        <v>0</v>
      </c>
      <c r="Q182" s="10">
        <f t="shared" si="58"/>
        <v>6773.1</v>
      </c>
      <c r="R182" s="11">
        <v>5594842</v>
      </c>
      <c r="S182" s="17">
        <f t="shared" si="59"/>
        <v>42020574</v>
      </c>
      <c r="T182" s="10">
        <v>5652.9</v>
      </c>
      <c r="U182" s="25"/>
      <c r="V182" s="46">
        <f t="shared" si="60"/>
        <v>5652.9</v>
      </c>
      <c r="W182" s="25">
        <v>42.5</v>
      </c>
      <c r="X182" s="25">
        <v>0</v>
      </c>
      <c r="Y182" s="10">
        <f t="shared" si="61"/>
        <v>5695.4</v>
      </c>
      <c r="Z182" s="10">
        <f t="shared" si="62"/>
        <v>199.6</v>
      </c>
      <c r="AA182" s="25">
        <v>232.4</v>
      </c>
      <c r="AB182" s="25">
        <f t="shared" si="63"/>
        <v>22.2</v>
      </c>
      <c r="AC182" s="25">
        <f t="shared" si="64"/>
        <v>521.29999999999995</v>
      </c>
      <c r="AD182" s="25">
        <f t="shared" si="65"/>
        <v>102.2</v>
      </c>
      <c r="AE182" s="25">
        <v>0</v>
      </c>
      <c r="AF182" s="10">
        <f t="shared" si="66"/>
        <v>6773.1</v>
      </c>
      <c r="AG182" s="11">
        <f t="shared" si="67"/>
        <v>5594842</v>
      </c>
      <c r="AH182" s="17">
        <f t="shared" si="68"/>
        <v>43625799</v>
      </c>
      <c r="AI182" s="11">
        <f t="shared" si="69"/>
        <v>1605225</v>
      </c>
      <c r="AJ182" s="78"/>
      <c r="AK182" s="69">
        <v>385</v>
      </c>
      <c r="AL182" s="70">
        <f t="shared" si="70"/>
        <v>0</v>
      </c>
      <c r="AM182" s="1" t="b">
        <f t="shared" si="71"/>
        <v>0</v>
      </c>
      <c r="AN182" s="71">
        <f t="shared" si="72"/>
        <v>0</v>
      </c>
      <c r="AO182" s="72">
        <f t="shared" si="73"/>
        <v>0</v>
      </c>
      <c r="AP182" s="73">
        <f t="shared" si="74"/>
        <v>0</v>
      </c>
      <c r="AQ182" s="1" t="b">
        <f t="shared" si="75"/>
        <v>0</v>
      </c>
      <c r="AR182" s="1">
        <f t="shared" si="76"/>
        <v>0</v>
      </c>
      <c r="AS182" s="72">
        <f t="shared" si="77"/>
        <v>0</v>
      </c>
      <c r="AT182" s="73">
        <f t="shared" si="78"/>
        <v>0</v>
      </c>
      <c r="AU182" s="74">
        <f t="shared" si="79"/>
        <v>199.6</v>
      </c>
      <c r="AV182" s="75">
        <f t="shared" si="80"/>
        <v>199.6</v>
      </c>
      <c r="AW182" s="78"/>
      <c r="AX182" s="33">
        <v>385</v>
      </c>
      <c r="AY182" s="34" t="s">
        <v>54</v>
      </c>
      <c r="AZ182" s="34" t="s">
        <v>58</v>
      </c>
      <c r="BA182" s="43" t="s">
        <v>447</v>
      </c>
      <c r="BB182" s="44">
        <v>1</v>
      </c>
      <c r="BC182" s="43" t="str">
        <f t="shared" si="84"/>
        <v>YES</v>
      </c>
      <c r="BD182" s="45">
        <f t="shared" si="81"/>
        <v>79</v>
      </c>
      <c r="BE182" s="43" t="str">
        <f t="shared" si="82"/>
        <v>NO</v>
      </c>
      <c r="BF182" s="43" t="str">
        <f t="shared" si="83"/>
        <v>NO</v>
      </c>
    </row>
    <row r="183" spans="1:58" x14ac:dyDescent="0.35">
      <c r="A183" s="9">
        <v>386</v>
      </c>
      <c r="B183" s="1" t="s">
        <v>160</v>
      </c>
      <c r="C183" s="1" t="s">
        <v>161</v>
      </c>
      <c r="D183" s="26">
        <v>220</v>
      </c>
      <c r="E183" s="32">
        <v>211.5</v>
      </c>
      <c r="F183" s="10">
        <v>222</v>
      </c>
      <c r="G183" s="10">
        <v>4.5</v>
      </c>
      <c r="H183" s="10">
        <v>0</v>
      </c>
      <c r="I183" s="10">
        <f t="shared" si="57"/>
        <v>226.5</v>
      </c>
      <c r="J183" s="10">
        <v>153.80000000000001</v>
      </c>
      <c r="K183" s="11">
        <v>81410</v>
      </c>
      <c r="L183" s="10">
        <v>15.1</v>
      </c>
      <c r="M183" s="10">
        <v>0</v>
      </c>
      <c r="N183" s="10">
        <v>59.7</v>
      </c>
      <c r="O183" s="10">
        <v>6.7</v>
      </c>
      <c r="P183" s="10">
        <v>0</v>
      </c>
      <c r="Q183" s="10">
        <f t="shared" si="58"/>
        <v>461.8</v>
      </c>
      <c r="R183" s="11">
        <v>0</v>
      </c>
      <c r="S183" s="17">
        <f t="shared" si="59"/>
        <v>2483560</v>
      </c>
      <c r="T183" s="10">
        <v>222</v>
      </c>
      <c r="U183" s="25"/>
      <c r="V183" s="46">
        <f t="shared" si="60"/>
        <v>222</v>
      </c>
      <c r="W183" s="25">
        <v>4.5</v>
      </c>
      <c r="X183" s="25">
        <v>0</v>
      </c>
      <c r="Y183" s="10">
        <f t="shared" si="61"/>
        <v>226.5</v>
      </c>
      <c r="Z183" s="10">
        <f t="shared" si="62"/>
        <v>153.80000000000001</v>
      </c>
      <c r="AA183" s="25">
        <v>15.1</v>
      </c>
      <c r="AB183" s="25">
        <f t="shared" si="63"/>
        <v>0</v>
      </c>
      <c r="AC183" s="25">
        <f t="shared" si="64"/>
        <v>59.7</v>
      </c>
      <c r="AD183" s="25">
        <f t="shared" si="65"/>
        <v>6.7</v>
      </c>
      <c r="AE183" s="25">
        <v>0</v>
      </c>
      <c r="AF183" s="10">
        <f t="shared" si="66"/>
        <v>461.8</v>
      </c>
      <c r="AG183" s="11">
        <f t="shared" si="67"/>
        <v>0</v>
      </c>
      <c r="AH183" s="17">
        <f t="shared" si="68"/>
        <v>2593007</v>
      </c>
      <c r="AI183" s="11">
        <f t="shared" si="69"/>
        <v>109447</v>
      </c>
      <c r="AJ183" s="78"/>
      <c r="AK183" s="69">
        <v>386</v>
      </c>
      <c r="AL183" s="70">
        <f t="shared" si="70"/>
        <v>0</v>
      </c>
      <c r="AM183" s="1" t="b">
        <f t="shared" si="71"/>
        <v>1</v>
      </c>
      <c r="AN183" s="71">
        <f t="shared" si="72"/>
        <v>1221.3579999999999</v>
      </c>
      <c r="AO183" s="72">
        <f t="shared" si="73"/>
        <v>0.67901400000000001</v>
      </c>
      <c r="AP183" s="73">
        <f t="shared" si="74"/>
        <v>153.80000000000001</v>
      </c>
      <c r="AQ183" s="1" t="b">
        <f t="shared" si="75"/>
        <v>0</v>
      </c>
      <c r="AR183" s="1">
        <f t="shared" si="76"/>
        <v>0</v>
      </c>
      <c r="AS183" s="72">
        <f t="shared" si="77"/>
        <v>0</v>
      </c>
      <c r="AT183" s="73">
        <f t="shared" si="78"/>
        <v>0</v>
      </c>
      <c r="AU183" s="74">
        <f t="shared" si="79"/>
        <v>0</v>
      </c>
      <c r="AV183" s="75">
        <f t="shared" si="80"/>
        <v>153.80000000000001</v>
      </c>
      <c r="AW183" s="78"/>
      <c r="AX183" s="33">
        <v>386</v>
      </c>
      <c r="AY183" s="34" t="s">
        <v>160</v>
      </c>
      <c r="AZ183" s="34" t="s">
        <v>161</v>
      </c>
      <c r="BA183" s="43" t="s">
        <v>447</v>
      </c>
      <c r="BB183" s="44">
        <v>0</v>
      </c>
      <c r="BC183" s="43" t="str">
        <f t="shared" si="84"/>
        <v>NO</v>
      </c>
      <c r="BD183" s="45">
        <f t="shared" si="81"/>
        <v>10.5</v>
      </c>
      <c r="BE183" s="43" t="str">
        <f t="shared" si="82"/>
        <v>NO</v>
      </c>
      <c r="BF183" s="43" t="str">
        <f t="shared" si="83"/>
        <v>NO</v>
      </c>
    </row>
    <row r="184" spans="1:58" x14ac:dyDescent="0.35">
      <c r="A184" s="9">
        <v>387</v>
      </c>
      <c r="B184" s="1" t="s">
        <v>408</v>
      </c>
      <c r="C184" s="1" t="s">
        <v>409</v>
      </c>
      <c r="D184" s="26">
        <v>136</v>
      </c>
      <c r="E184" s="32">
        <v>138</v>
      </c>
      <c r="F184" s="10">
        <v>139.5</v>
      </c>
      <c r="G184" s="10">
        <v>6</v>
      </c>
      <c r="H184" s="10">
        <v>0</v>
      </c>
      <c r="I184" s="10">
        <f t="shared" si="57"/>
        <v>145.5</v>
      </c>
      <c r="J184" s="10">
        <v>130</v>
      </c>
      <c r="K184" s="11">
        <v>137926</v>
      </c>
      <c r="L184" s="10">
        <v>25.6</v>
      </c>
      <c r="M184" s="10">
        <v>0</v>
      </c>
      <c r="N184" s="10">
        <v>53.1</v>
      </c>
      <c r="O184" s="10">
        <v>6.3</v>
      </c>
      <c r="P184" s="10">
        <v>0</v>
      </c>
      <c r="Q184" s="10">
        <f t="shared" si="58"/>
        <v>360.5</v>
      </c>
      <c r="R184" s="11">
        <v>0</v>
      </c>
      <c r="S184" s="17">
        <f t="shared" si="59"/>
        <v>1938769</v>
      </c>
      <c r="T184" s="10">
        <v>139.5</v>
      </c>
      <c r="U184" s="25"/>
      <c r="V184" s="46">
        <f t="shared" si="60"/>
        <v>139.5</v>
      </c>
      <c r="W184" s="25">
        <v>6</v>
      </c>
      <c r="X184" s="25">
        <v>0</v>
      </c>
      <c r="Y184" s="10">
        <f t="shared" si="61"/>
        <v>145.5</v>
      </c>
      <c r="Z184" s="10">
        <f t="shared" si="62"/>
        <v>130</v>
      </c>
      <c r="AA184" s="25">
        <v>25.6</v>
      </c>
      <c r="AB184" s="25">
        <f t="shared" si="63"/>
        <v>0</v>
      </c>
      <c r="AC184" s="25">
        <f t="shared" si="64"/>
        <v>53.1</v>
      </c>
      <c r="AD184" s="25">
        <f t="shared" si="65"/>
        <v>6.3</v>
      </c>
      <c r="AE184" s="25">
        <v>0</v>
      </c>
      <c r="AF184" s="10">
        <f t="shared" si="66"/>
        <v>360.5</v>
      </c>
      <c r="AG184" s="11">
        <f t="shared" si="67"/>
        <v>0</v>
      </c>
      <c r="AH184" s="17">
        <f t="shared" si="68"/>
        <v>2024208</v>
      </c>
      <c r="AI184" s="11">
        <f t="shared" si="69"/>
        <v>85439</v>
      </c>
      <c r="AJ184" s="78"/>
      <c r="AK184" s="69">
        <v>387</v>
      </c>
      <c r="AL184" s="70">
        <f t="shared" si="70"/>
        <v>0</v>
      </c>
      <c r="AM184" s="1" t="b">
        <f t="shared" si="71"/>
        <v>1</v>
      </c>
      <c r="AN184" s="71">
        <f t="shared" si="72"/>
        <v>439.303</v>
      </c>
      <c r="AO184" s="72">
        <f t="shared" si="73"/>
        <v>0.89372300000000005</v>
      </c>
      <c r="AP184" s="73">
        <f t="shared" si="74"/>
        <v>130</v>
      </c>
      <c r="AQ184" s="1" t="b">
        <f t="shared" si="75"/>
        <v>0</v>
      </c>
      <c r="AR184" s="1">
        <f t="shared" si="76"/>
        <v>0</v>
      </c>
      <c r="AS184" s="72">
        <f t="shared" si="77"/>
        <v>0</v>
      </c>
      <c r="AT184" s="73">
        <f t="shared" si="78"/>
        <v>0</v>
      </c>
      <c r="AU184" s="74">
        <f t="shared" si="79"/>
        <v>0</v>
      </c>
      <c r="AV184" s="75">
        <f t="shared" si="80"/>
        <v>130</v>
      </c>
      <c r="AW184" s="78"/>
      <c r="AX184" s="33">
        <v>387</v>
      </c>
      <c r="AY184" s="34" t="s">
        <v>408</v>
      </c>
      <c r="AZ184" s="34" t="s">
        <v>409</v>
      </c>
      <c r="BA184" s="43" t="s">
        <v>447</v>
      </c>
      <c r="BB184" s="44">
        <v>1</v>
      </c>
      <c r="BC184" s="43" t="str">
        <f t="shared" si="84"/>
        <v>YES</v>
      </c>
      <c r="BD184" s="45">
        <f t="shared" si="81"/>
        <v>1.5</v>
      </c>
      <c r="BE184" s="43" t="str">
        <f t="shared" si="82"/>
        <v>NO</v>
      </c>
      <c r="BF184" s="43" t="str">
        <f t="shared" si="83"/>
        <v>NO</v>
      </c>
    </row>
    <row r="185" spans="1:58" x14ac:dyDescent="0.35">
      <c r="A185" s="9">
        <v>388</v>
      </c>
      <c r="B185" s="1" t="s">
        <v>124</v>
      </c>
      <c r="C185" s="1" t="s">
        <v>125</v>
      </c>
      <c r="D185" s="26">
        <v>330.2</v>
      </c>
      <c r="E185" s="32">
        <v>331.2</v>
      </c>
      <c r="F185" s="10">
        <v>331.2</v>
      </c>
      <c r="G185" s="10">
        <v>3.5</v>
      </c>
      <c r="H185" s="10">
        <v>1</v>
      </c>
      <c r="I185" s="10">
        <f t="shared" si="57"/>
        <v>335.7</v>
      </c>
      <c r="J185" s="10">
        <v>158.1</v>
      </c>
      <c r="K185" s="11">
        <v>63721</v>
      </c>
      <c r="L185" s="10">
        <v>11.8</v>
      </c>
      <c r="M185" s="10">
        <v>0</v>
      </c>
      <c r="N185" s="10">
        <v>47.9</v>
      </c>
      <c r="O185" s="10">
        <v>16.5</v>
      </c>
      <c r="P185" s="10">
        <v>0</v>
      </c>
      <c r="Q185" s="10">
        <f t="shared" si="58"/>
        <v>570</v>
      </c>
      <c r="R185" s="11">
        <v>0</v>
      </c>
      <c r="S185" s="17">
        <f t="shared" si="59"/>
        <v>3065460</v>
      </c>
      <c r="T185" s="10">
        <v>325.60000000000002</v>
      </c>
      <c r="U185" s="25"/>
      <c r="V185" s="46">
        <f t="shared" si="60"/>
        <v>325.60000000000002</v>
      </c>
      <c r="W185" s="25">
        <v>3.5</v>
      </c>
      <c r="X185" s="25">
        <v>1</v>
      </c>
      <c r="Y185" s="10">
        <f t="shared" si="61"/>
        <v>330.1</v>
      </c>
      <c r="Z185" s="10">
        <f t="shared" si="62"/>
        <v>156.6</v>
      </c>
      <c r="AA185" s="25">
        <v>11.8</v>
      </c>
      <c r="AB185" s="25">
        <f t="shared" si="63"/>
        <v>0</v>
      </c>
      <c r="AC185" s="25">
        <f t="shared" si="64"/>
        <v>47.9</v>
      </c>
      <c r="AD185" s="25">
        <f t="shared" si="65"/>
        <v>16.5</v>
      </c>
      <c r="AE185" s="25">
        <v>0</v>
      </c>
      <c r="AF185" s="10">
        <f t="shared" si="66"/>
        <v>562.9</v>
      </c>
      <c r="AG185" s="11">
        <f t="shared" si="67"/>
        <v>0</v>
      </c>
      <c r="AH185" s="17">
        <f t="shared" si="68"/>
        <v>3160684</v>
      </c>
      <c r="AI185" s="11">
        <f t="shared" si="69"/>
        <v>95224</v>
      </c>
      <c r="AJ185" s="78"/>
      <c r="AK185" s="69">
        <v>388</v>
      </c>
      <c r="AL185" s="70">
        <f t="shared" si="70"/>
        <v>0</v>
      </c>
      <c r="AM185" s="1" t="b">
        <f t="shared" si="71"/>
        <v>0</v>
      </c>
      <c r="AN185" s="71">
        <f t="shared" si="72"/>
        <v>0</v>
      </c>
      <c r="AO185" s="72">
        <f t="shared" si="73"/>
        <v>0</v>
      </c>
      <c r="AP185" s="73">
        <f t="shared" si="74"/>
        <v>0</v>
      </c>
      <c r="AQ185" s="1" t="b">
        <f t="shared" si="75"/>
        <v>1</v>
      </c>
      <c r="AR185" s="1">
        <f t="shared" si="76"/>
        <v>36.011299999999999</v>
      </c>
      <c r="AS185" s="72">
        <f t="shared" si="77"/>
        <v>0.4743</v>
      </c>
      <c r="AT185" s="73">
        <f t="shared" si="78"/>
        <v>156.6</v>
      </c>
      <c r="AU185" s="74">
        <f t="shared" si="79"/>
        <v>0</v>
      </c>
      <c r="AV185" s="75">
        <f t="shared" si="80"/>
        <v>156.6</v>
      </c>
      <c r="AW185" s="78"/>
      <c r="AX185" s="33">
        <v>388</v>
      </c>
      <c r="AY185" s="34" t="s">
        <v>124</v>
      </c>
      <c r="AZ185" s="34" t="s">
        <v>125</v>
      </c>
      <c r="BA185" s="43" t="s">
        <v>447</v>
      </c>
      <c r="BB185" s="44">
        <v>0</v>
      </c>
      <c r="BC185" s="43" t="str">
        <f t="shared" si="84"/>
        <v>NO</v>
      </c>
      <c r="BD185" s="45">
        <f t="shared" si="81"/>
        <v>-5.6</v>
      </c>
      <c r="BE185" s="43" t="str">
        <f t="shared" si="82"/>
        <v>YES</v>
      </c>
      <c r="BF185" s="43" t="str">
        <f t="shared" si="83"/>
        <v>NO</v>
      </c>
    </row>
    <row r="186" spans="1:58" x14ac:dyDescent="0.35">
      <c r="A186" s="9">
        <v>389</v>
      </c>
      <c r="B186" s="1" t="s">
        <v>160</v>
      </c>
      <c r="C186" s="1" t="s">
        <v>162</v>
      </c>
      <c r="D186" s="26">
        <v>522.5</v>
      </c>
      <c r="E186" s="32">
        <v>525.5</v>
      </c>
      <c r="F186" s="10">
        <v>525.5</v>
      </c>
      <c r="G186" s="10">
        <v>7.5</v>
      </c>
      <c r="H186" s="10">
        <v>0</v>
      </c>
      <c r="I186" s="10">
        <f t="shared" si="57"/>
        <v>533</v>
      </c>
      <c r="J186" s="10">
        <v>215.9</v>
      </c>
      <c r="K186" s="11">
        <v>219504</v>
      </c>
      <c r="L186" s="10">
        <v>40.799999999999997</v>
      </c>
      <c r="M186" s="10">
        <v>0</v>
      </c>
      <c r="N186" s="10">
        <v>197.9</v>
      </c>
      <c r="O186" s="10">
        <v>13.3</v>
      </c>
      <c r="P186" s="10">
        <v>0</v>
      </c>
      <c r="Q186" s="10">
        <f t="shared" si="58"/>
        <v>1000.9</v>
      </c>
      <c r="R186" s="11">
        <v>0</v>
      </c>
      <c r="S186" s="17">
        <f t="shared" si="59"/>
        <v>5382840</v>
      </c>
      <c r="T186" s="10">
        <v>504.5</v>
      </c>
      <c r="U186" s="25"/>
      <c r="V186" s="46">
        <f t="shared" si="60"/>
        <v>504.5</v>
      </c>
      <c r="W186" s="25">
        <v>7.5</v>
      </c>
      <c r="X186" s="25">
        <v>0</v>
      </c>
      <c r="Y186" s="10">
        <f t="shared" si="61"/>
        <v>512</v>
      </c>
      <c r="Z186" s="10">
        <f t="shared" si="62"/>
        <v>211</v>
      </c>
      <c r="AA186" s="25">
        <v>40.799999999999997</v>
      </c>
      <c r="AB186" s="25">
        <f t="shared" si="63"/>
        <v>0</v>
      </c>
      <c r="AC186" s="25">
        <f t="shared" si="64"/>
        <v>197.9</v>
      </c>
      <c r="AD186" s="25">
        <f t="shared" si="65"/>
        <v>13.3</v>
      </c>
      <c r="AE186" s="25">
        <v>0</v>
      </c>
      <c r="AF186" s="10">
        <f t="shared" si="66"/>
        <v>975</v>
      </c>
      <c r="AG186" s="11">
        <f t="shared" si="67"/>
        <v>0</v>
      </c>
      <c r="AH186" s="17">
        <f t="shared" si="68"/>
        <v>5474625</v>
      </c>
      <c r="AI186" s="11">
        <f t="shared" si="69"/>
        <v>91785</v>
      </c>
      <c r="AJ186" s="78"/>
      <c r="AK186" s="69">
        <v>389</v>
      </c>
      <c r="AL186" s="70">
        <f t="shared" si="70"/>
        <v>0</v>
      </c>
      <c r="AM186" s="1" t="b">
        <f t="shared" si="71"/>
        <v>0</v>
      </c>
      <c r="AN186" s="71">
        <f t="shared" si="72"/>
        <v>0</v>
      </c>
      <c r="AO186" s="72">
        <f t="shared" si="73"/>
        <v>0</v>
      </c>
      <c r="AP186" s="73">
        <f t="shared" si="74"/>
        <v>0</v>
      </c>
      <c r="AQ186" s="1" t="b">
        <f t="shared" si="75"/>
        <v>1</v>
      </c>
      <c r="AR186" s="1">
        <f t="shared" si="76"/>
        <v>262.35000000000002</v>
      </c>
      <c r="AS186" s="72">
        <f t="shared" si="77"/>
        <v>0.41216000000000003</v>
      </c>
      <c r="AT186" s="73">
        <f t="shared" si="78"/>
        <v>211</v>
      </c>
      <c r="AU186" s="74">
        <f t="shared" si="79"/>
        <v>0</v>
      </c>
      <c r="AV186" s="75">
        <f t="shared" si="80"/>
        <v>211</v>
      </c>
      <c r="AW186" s="78"/>
      <c r="AX186" s="33">
        <v>389</v>
      </c>
      <c r="AY186" s="34" t="s">
        <v>160</v>
      </c>
      <c r="AZ186" s="34" t="s">
        <v>162</v>
      </c>
      <c r="BA186" s="43" t="s">
        <v>448</v>
      </c>
      <c r="BB186" s="44">
        <v>0</v>
      </c>
      <c r="BC186" s="43" t="str">
        <f t="shared" si="84"/>
        <v>NO</v>
      </c>
      <c r="BD186" s="45">
        <f t="shared" si="81"/>
        <v>-21</v>
      </c>
      <c r="BE186" s="43" t="str">
        <f t="shared" si="82"/>
        <v>YES</v>
      </c>
      <c r="BF186" s="43" t="str">
        <f t="shared" si="83"/>
        <v>NO</v>
      </c>
    </row>
    <row r="187" spans="1:58" x14ac:dyDescent="0.35">
      <c r="A187" s="9">
        <v>390</v>
      </c>
      <c r="B187" s="1" t="s">
        <v>160</v>
      </c>
      <c r="C187" s="1" t="s">
        <v>163</v>
      </c>
      <c r="D187" s="26">
        <v>99</v>
      </c>
      <c r="E187" s="32">
        <v>87</v>
      </c>
      <c r="F187" s="10">
        <v>93</v>
      </c>
      <c r="G187" s="10">
        <v>3</v>
      </c>
      <c r="H187" s="10">
        <v>0</v>
      </c>
      <c r="I187" s="10">
        <f t="shared" si="57"/>
        <v>96</v>
      </c>
      <c r="J187" s="10">
        <v>97.4</v>
      </c>
      <c r="K187" s="11">
        <v>29827</v>
      </c>
      <c r="L187" s="10">
        <v>5.5</v>
      </c>
      <c r="M187" s="10">
        <v>0</v>
      </c>
      <c r="N187" s="10">
        <v>27.6</v>
      </c>
      <c r="O187" s="10">
        <v>2.5</v>
      </c>
      <c r="P187" s="10">
        <v>0</v>
      </c>
      <c r="Q187" s="10">
        <f t="shared" si="58"/>
        <v>229</v>
      </c>
      <c r="R187" s="11">
        <v>0</v>
      </c>
      <c r="S187" s="17">
        <f t="shared" si="59"/>
        <v>1231562</v>
      </c>
      <c r="T187" s="10">
        <v>83</v>
      </c>
      <c r="U187" s="25"/>
      <c r="V187" s="46">
        <f t="shared" si="60"/>
        <v>83</v>
      </c>
      <c r="W187" s="25">
        <v>3</v>
      </c>
      <c r="X187" s="25">
        <v>0</v>
      </c>
      <c r="Y187" s="10">
        <f t="shared" si="61"/>
        <v>86</v>
      </c>
      <c r="Z187" s="10">
        <f t="shared" si="62"/>
        <v>87.2</v>
      </c>
      <c r="AA187" s="25">
        <v>5.5</v>
      </c>
      <c r="AB187" s="25">
        <f t="shared" si="63"/>
        <v>0</v>
      </c>
      <c r="AC187" s="25">
        <f t="shared" si="64"/>
        <v>27.6</v>
      </c>
      <c r="AD187" s="25">
        <f t="shared" si="65"/>
        <v>2.5</v>
      </c>
      <c r="AE187" s="25">
        <v>0</v>
      </c>
      <c r="AF187" s="10">
        <f t="shared" si="66"/>
        <v>208.8</v>
      </c>
      <c r="AG187" s="11">
        <f t="shared" si="67"/>
        <v>0</v>
      </c>
      <c r="AH187" s="17">
        <f t="shared" si="68"/>
        <v>1172412</v>
      </c>
      <c r="AI187" s="11">
        <f t="shared" si="69"/>
        <v>-59150</v>
      </c>
      <c r="AJ187" s="78"/>
      <c r="AK187" s="69">
        <v>390</v>
      </c>
      <c r="AL187" s="70">
        <f t="shared" si="70"/>
        <v>87.2</v>
      </c>
      <c r="AM187" s="1" t="b">
        <f t="shared" si="71"/>
        <v>0</v>
      </c>
      <c r="AN187" s="71">
        <f t="shared" si="72"/>
        <v>0</v>
      </c>
      <c r="AO187" s="72">
        <f t="shared" si="73"/>
        <v>0</v>
      </c>
      <c r="AP187" s="73">
        <f t="shared" si="74"/>
        <v>0</v>
      </c>
      <c r="AQ187" s="1" t="b">
        <f t="shared" si="75"/>
        <v>0</v>
      </c>
      <c r="AR187" s="1">
        <f t="shared" si="76"/>
        <v>0</v>
      </c>
      <c r="AS187" s="72">
        <f t="shared" si="77"/>
        <v>0</v>
      </c>
      <c r="AT187" s="73">
        <f t="shared" si="78"/>
        <v>0</v>
      </c>
      <c r="AU187" s="74">
        <f t="shared" si="79"/>
        <v>0</v>
      </c>
      <c r="AV187" s="75">
        <f t="shared" si="80"/>
        <v>87.2</v>
      </c>
      <c r="AW187" s="78"/>
      <c r="AX187" s="33">
        <v>390</v>
      </c>
      <c r="AY187" s="34" t="s">
        <v>160</v>
      </c>
      <c r="AZ187" s="34" t="s">
        <v>163</v>
      </c>
      <c r="BA187" s="43" t="s">
        <v>447</v>
      </c>
      <c r="BB187" s="44">
        <v>0</v>
      </c>
      <c r="BC187" s="43" t="str">
        <f t="shared" si="84"/>
        <v>NO</v>
      </c>
      <c r="BD187" s="45">
        <f t="shared" si="81"/>
        <v>-4</v>
      </c>
      <c r="BE187" s="43" t="str">
        <f t="shared" si="82"/>
        <v>YES</v>
      </c>
      <c r="BF187" s="43" t="str">
        <f t="shared" si="83"/>
        <v>NO</v>
      </c>
    </row>
    <row r="188" spans="1:58" x14ac:dyDescent="0.35">
      <c r="A188" s="9">
        <v>392</v>
      </c>
      <c r="B188" s="1" t="s">
        <v>291</v>
      </c>
      <c r="C188" s="1" t="s">
        <v>292</v>
      </c>
      <c r="D188" s="26">
        <v>327.10000000000002</v>
      </c>
      <c r="E188" s="32">
        <v>308.60000000000002</v>
      </c>
      <c r="F188" s="10">
        <v>317.89999999999998</v>
      </c>
      <c r="G188" s="10">
        <v>12.5</v>
      </c>
      <c r="H188" s="10">
        <v>0</v>
      </c>
      <c r="I188" s="10">
        <f t="shared" si="57"/>
        <v>330.4</v>
      </c>
      <c r="J188" s="10">
        <v>156.6</v>
      </c>
      <c r="K188" s="11">
        <v>145337</v>
      </c>
      <c r="L188" s="10">
        <v>27</v>
      </c>
      <c r="M188" s="10">
        <v>0.6</v>
      </c>
      <c r="N188" s="10">
        <v>68.5</v>
      </c>
      <c r="O188" s="10">
        <v>9.9</v>
      </c>
      <c r="P188" s="10">
        <v>0</v>
      </c>
      <c r="Q188" s="10">
        <f t="shared" si="58"/>
        <v>593</v>
      </c>
      <c r="R188" s="11">
        <v>0</v>
      </c>
      <c r="S188" s="17">
        <f t="shared" si="59"/>
        <v>3189154</v>
      </c>
      <c r="T188" s="10">
        <v>305.39999999999998</v>
      </c>
      <c r="U188" s="25"/>
      <c r="V188" s="46">
        <f t="shared" si="60"/>
        <v>305.39999999999998</v>
      </c>
      <c r="W188" s="25">
        <v>12.5</v>
      </c>
      <c r="X188" s="25">
        <v>0</v>
      </c>
      <c r="Y188" s="10">
        <f t="shared" si="61"/>
        <v>317.89999999999998</v>
      </c>
      <c r="Z188" s="10">
        <f t="shared" si="62"/>
        <v>152</v>
      </c>
      <c r="AA188" s="25">
        <v>27</v>
      </c>
      <c r="AB188" s="25">
        <f t="shared" si="63"/>
        <v>0.6</v>
      </c>
      <c r="AC188" s="25">
        <f t="shared" si="64"/>
        <v>68.5</v>
      </c>
      <c r="AD188" s="25">
        <f t="shared" si="65"/>
        <v>9.9</v>
      </c>
      <c r="AE188" s="25">
        <v>0</v>
      </c>
      <c r="AF188" s="10">
        <f t="shared" si="66"/>
        <v>575.9</v>
      </c>
      <c r="AG188" s="11">
        <f t="shared" si="67"/>
        <v>0</v>
      </c>
      <c r="AH188" s="17">
        <f t="shared" si="68"/>
        <v>3233679</v>
      </c>
      <c r="AI188" s="11">
        <f t="shared" si="69"/>
        <v>44525</v>
      </c>
      <c r="AJ188" s="78"/>
      <c r="AK188" s="69">
        <v>392</v>
      </c>
      <c r="AL188" s="70">
        <f t="shared" si="70"/>
        <v>0</v>
      </c>
      <c r="AM188" s="1" t="b">
        <f t="shared" si="71"/>
        <v>0</v>
      </c>
      <c r="AN188" s="71">
        <f t="shared" si="72"/>
        <v>0</v>
      </c>
      <c r="AO188" s="72">
        <f t="shared" si="73"/>
        <v>0</v>
      </c>
      <c r="AP188" s="73">
        <f t="shared" si="74"/>
        <v>0</v>
      </c>
      <c r="AQ188" s="1" t="b">
        <f t="shared" si="75"/>
        <v>1</v>
      </c>
      <c r="AR188" s="1">
        <f t="shared" si="76"/>
        <v>22.151299999999999</v>
      </c>
      <c r="AS188" s="72">
        <f t="shared" si="77"/>
        <v>0.478105</v>
      </c>
      <c r="AT188" s="73">
        <f t="shared" si="78"/>
        <v>152</v>
      </c>
      <c r="AU188" s="74">
        <f t="shared" si="79"/>
        <v>0</v>
      </c>
      <c r="AV188" s="75">
        <f t="shared" si="80"/>
        <v>152</v>
      </c>
      <c r="AW188" s="78"/>
      <c r="AX188" s="33">
        <v>392</v>
      </c>
      <c r="AY188" s="34" t="s">
        <v>291</v>
      </c>
      <c r="AZ188" s="34" t="s">
        <v>292</v>
      </c>
      <c r="BA188" s="43" t="s">
        <v>447</v>
      </c>
      <c r="BB188" s="44">
        <v>0</v>
      </c>
      <c r="BC188" s="43" t="str">
        <f t="shared" si="84"/>
        <v>NO</v>
      </c>
      <c r="BD188" s="45">
        <f t="shared" si="81"/>
        <v>-3.2</v>
      </c>
      <c r="BE188" s="43" t="str">
        <f t="shared" si="82"/>
        <v>YES</v>
      </c>
      <c r="BF188" s="43" t="str">
        <f t="shared" si="83"/>
        <v>NO</v>
      </c>
    </row>
    <row r="189" spans="1:58" x14ac:dyDescent="0.35">
      <c r="A189" s="9">
        <v>393</v>
      </c>
      <c r="B189" s="1" t="s">
        <v>104</v>
      </c>
      <c r="C189" s="1" t="s">
        <v>105</v>
      </c>
      <c r="D189" s="26">
        <v>351</v>
      </c>
      <c r="E189" s="32">
        <v>354.5</v>
      </c>
      <c r="F189" s="10">
        <v>382.5</v>
      </c>
      <c r="G189" s="10">
        <v>5</v>
      </c>
      <c r="H189" s="10">
        <v>0</v>
      </c>
      <c r="I189" s="10">
        <f t="shared" si="57"/>
        <v>387.5</v>
      </c>
      <c r="J189" s="10">
        <v>176.1</v>
      </c>
      <c r="K189" s="11">
        <v>125259</v>
      </c>
      <c r="L189" s="10">
        <v>23.3</v>
      </c>
      <c r="M189" s="10">
        <v>0</v>
      </c>
      <c r="N189" s="10">
        <v>115.3</v>
      </c>
      <c r="O189" s="10">
        <v>10.9</v>
      </c>
      <c r="P189" s="10">
        <v>0</v>
      </c>
      <c r="Q189" s="10">
        <f t="shared" si="58"/>
        <v>713.1</v>
      </c>
      <c r="R189" s="11">
        <v>0</v>
      </c>
      <c r="S189" s="17">
        <f t="shared" si="59"/>
        <v>3835052</v>
      </c>
      <c r="T189" s="10">
        <v>382.5</v>
      </c>
      <c r="U189" s="25"/>
      <c r="V189" s="46">
        <f t="shared" si="60"/>
        <v>382.5</v>
      </c>
      <c r="W189" s="25">
        <v>5</v>
      </c>
      <c r="X189" s="25">
        <v>0</v>
      </c>
      <c r="Y189" s="10">
        <f t="shared" si="61"/>
        <v>387.5</v>
      </c>
      <c r="Z189" s="10">
        <f t="shared" si="62"/>
        <v>176.1</v>
      </c>
      <c r="AA189" s="25">
        <v>23.3</v>
      </c>
      <c r="AB189" s="25">
        <f t="shared" si="63"/>
        <v>0</v>
      </c>
      <c r="AC189" s="25">
        <f t="shared" si="64"/>
        <v>115.3</v>
      </c>
      <c r="AD189" s="25">
        <f t="shared" si="65"/>
        <v>10.9</v>
      </c>
      <c r="AE189" s="25">
        <v>0</v>
      </c>
      <c r="AF189" s="10">
        <f t="shared" si="66"/>
        <v>713.1</v>
      </c>
      <c r="AG189" s="11">
        <f t="shared" si="67"/>
        <v>0</v>
      </c>
      <c r="AH189" s="17">
        <f t="shared" si="68"/>
        <v>4004057</v>
      </c>
      <c r="AI189" s="11">
        <f t="shared" si="69"/>
        <v>169005</v>
      </c>
      <c r="AJ189" s="78"/>
      <c r="AK189" s="69">
        <v>393</v>
      </c>
      <c r="AL189" s="70">
        <f t="shared" si="70"/>
        <v>0</v>
      </c>
      <c r="AM189" s="1" t="b">
        <f t="shared" si="71"/>
        <v>0</v>
      </c>
      <c r="AN189" s="71">
        <f t="shared" si="72"/>
        <v>0</v>
      </c>
      <c r="AO189" s="72">
        <f t="shared" si="73"/>
        <v>0</v>
      </c>
      <c r="AP189" s="73">
        <f t="shared" si="74"/>
        <v>0</v>
      </c>
      <c r="AQ189" s="1" t="b">
        <f t="shared" si="75"/>
        <v>1</v>
      </c>
      <c r="AR189" s="1">
        <f t="shared" si="76"/>
        <v>108.2813</v>
      </c>
      <c r="AS189" s="72">
        <f t="shared" si="77"/>
        <v>0.45445799999999997</v>
      </c>
      <c r="AT189" s="73">
        <f t="shared" si="78"/>
        <v>176.1</v>
      </c>
      <c r="AU189" s="74">
        <f t="shared" si="79"/>
        <v>0</v>
      </c>
      <c r="AV189" s="75">
        <f t="shared" si="80"/>
        <v>176.1</v>
      </c>
      <c r="AW189" s="78"/>
      <c r="AX189" s="33">
        <v>393</v>
      </c>
      <c r="AY189" s="34" t="s">
        <v>104</v>
      </c>
      <c r="AZ189" s="34" t="s">
        <v>105</v>
      </c>
      <c r="BA189" s="43" t="s">
        <v>447</v>
      </c>
      <c r="BB189" s="44">
        <v>1</v>
      </c>
      <c r="BC189" s="43" t="str">
        <f t="shared" si="84"/>
        <v>YES</v>
      </c>
      <c r="BD189" s="45">
        <f t="shared" si="81"/>
        <v>28</v>
      </c>
      <c r="BE189" s="43" t="str">
        <f t="shared" si="82"/>
        <v>NO</v>
      </c>
      <c r="BF189" s="43" t="str">
        <f t="shared" si="83"/>
        <v>NO</v>
      </c>
    </row>
    <row r="190" spans="1:58" x14ac:dyDescent="0.35">
      <c r="A190" s="9">
        <v>394</v>
      </c>
      <c r="B190" s="1" t="s">
        <v>54</v>
      </c>
      <c r="C190" s="1" t="s">
        <v>59</v>
      </c>
      <c r="D190" s="26">
        <v>1559.3</v>
      </c>
      <c r="E190" s="32">
        <v>1543.5</v>
      </c>
      <c r="F190" s="10">
        <v>1551.4</v>
      </c>
      <c r="G190" s="10">
        <v>44.5</v>
      </c>
      <c r="H190" s="10">
        <v>0</v>
      </c>
      <c r="I190" s="10">
        <f t="shared" si="57"/>
        <v>1595.9</v>
      </c>
      <c r="J190" s="10">
        <v>70.099999999999994</v>
      </c>
      <c r="K190" s="11">
        <v>470216</v>
      </c>
      <c r="L190" s="10">
        <v>87.4</v>
      </c>
      <c r="M190" s="10">
        <v>4.4000000000000004</v>
      </c>
      <c r="N190" s="10">
        <v>206.2</v>
      </c>
      <c r="O190" s="10">
        <v>42.2</v>
      </c>
      <c r="P190" s="10">
        <v>0</v>
      </c>
      <c r="Q190" s="10">
        <f t="shared" si="58"/>
        <v>2006.2</v>
      </c>
      <c r="R190" s="11">
        <v>229287</v>
      </c>
      <c r="S190" s="17">
        <f t="shared" si="59"/>
        <v>11018631</v>
      </c>
      <c r="T190" s="10">
        <v>1542.4</v>
      </c>
      <c r="U190" s="25"/>
      <c r="V190" s="46">
        <f t="shared" si="60"/>
        <v>1542.4</v>
      </c>
      <c r="W190" s="25">
        <v>44.5</v>
      </c>
      <c r="X190" s="25">
        <v>0</v>
      </c>
      <c r="Y190" s="10">
        <f t="shared" si="61"/>
        <v>1586.9</v>
      </c>
      <c r="Z190" s="10">
        <f t="shared" si="62"/>
        <v>74.5</v>
      </c>
      <c r="AA190" s="25">
        <v>87.4</v>
      </c>
      <c r="AB190" s="25">
        <f t="shared" si="63"/>
        <v>4.4000000000000004</v>
      </c>
      <c r="AC190" s="25">
        <f t="shared" si="64"/>
        <v>206.2</v>
      </c>
      <c r="AD190" s="25">
        <f t="shared" si="65"/>
        <v>42.2</v>
      </c>
      <c r="AE190" s="25">
        <v>0</v>
      </c>
      <c r="AF190" s="10">
        <f t="shared" si="66"/>
        <v>2001.6</v>
      </c>
      <c r="AG190" s="11">
        <f t="shared" si="67"/>
        <v>229287</v>
      </c>
      <c r="AH190" s="17">
        <f t="shared" si="68"/>
        <v>11468271</v>
      </c>
      <c r="AI190" s="11">
        <f t="shared" si="69"/>
        <v>449640</v>
      </c>
      <c r="AJ190" s="78"/>
      <c r="AK190" s="69">
        <v>394</v>
      </c>
      <c r="AL190" s="70">
        <f t="shared" si="70"/>
        <v>0</v>
      </c>
      <c r="AM190" s="1" t="b">
        <f t="shared" si="71"/>
        <v>0</v>
      </c>
      <c r="AN190" s="71">
        <f t="shared" si="72"/>
        <v>0</v>
      </c>
      <c r="AO190" s="72">
        <f t="shared" si="73"/>
        <v>0</v>
      </c>
      <c r="AP190" s="73">
        <f t="shared" si="74"/>
        <v>0</v>
      </c>
      <c r="AQ190" s="1" t="b">
        <f t="shared" si="75"/>
        <v>1</v>
      </c>
      <c r="AR190" s="1">
        <f t="shared" si="76"/>
        <v>1592.5388</v>
      </c>
      <c r="AS190" s="72">
        <f t="shared" si="77"/>
        <v>4.6963999999999999E-2</v>
      </c>
      <c r="AT190" s="73">
        <f t="shared" si="78"/>
        <v>74.5</v>
      </c>
      <c r="AU190" s="74">
        <f t="shared" si="79"/>
        <v>0</v>
      </c>
      <c r="AV190" s="75">
        <f t="shared" si="80"/>
        <v>74.5</v>
      </c>
      <c r="AW190" s="78"/>
      <c r="AX190" s="33">
        <v>394</v>
      </c>
      <c r="AY190" s="34" t="s">
        <v>54</v>
      </c>
      <c r="AZ190" s="34" t="s">
        <v>59</v>
      </c>
      <c r="BA190" s="43" t="s">
        <v>447</v>
      </c>
      <c r="BB190" s="44">
        <v>1</v>
      </c>
      <c r="BC190" s="43" t="str">
        <f t="shared" si="84"/>
        <v>YES</v>
      </c>
      <c r="BD190" s="45">
        <f t="shared" si="81"/>
        <v>-1.1000000000000001</v>
      </c>
      <c r="BE190" s="43" t="str">
        <f t="shared" si="82"/>
        <v>YES</v>
      </c>
      <c r="BF190" s="43" t="str">
        <f t="shared" si="83"/>
        <v>NO</v>
      </c>
    </row>
    <row r="191" spans="1:58" x14ac:dyDescent="0.35">
      <c r="A191" s="9">
        <v>395</v>
      </c>
      <c r="B191" s="1" t="s">
        <v>335</v>
      </c>
      <c r="C191" s="1" t="s">
        <v>336</v>
      </c>
      <c r="D191" s="26">
        <v>292.10000000000002</v>
      </c>
      <c r="E191" s="32">
        <v>280.5</v>
      </c>
      <c r="F191" s="10">
        <v>286.3</v>
      </c>
      <c r="G191" s="10">
        <v>0</v>
      </c>
      <c r="H191" s="10">
        <v>0</v>
      </c>
      <c r="I191" s="10">
        <f t="shared" si="57"/>
        <v>286.3</v>
      </c>
      <c r="J191" s="10">
        <v>149</v>
      </c>
      <c r="K191" s="11">
        <v>128991</v>
      </c>
      <c r="L191" s="10">
        <v>24</v>
      </c>
      <c r="M191" s="10">
        <v>0</v>
      </c>
      <c r="N191" s="10">
        <v>48</v>
      </c>
      <c r="O191" s="10">
        <v>13.7</v>
      </c>
      <c r="P191" s="10">
        <v>0</v>
      </c>
      <c r="Q191" s="10">
        <f t="shared" si="58"/>
        <v>521</v>
      </c>
      <c r="R191" s="11">
        <v>0</v>
      </c>
      <c r="S191" s="17">
        <f t="shared" si="59"/>
        <v>2801938</v>
      </c>
      <c r="T191" s="10">
        <v>248.5</v>
      </c>
      <c r="U191" s="25"/>
      <c r="V191" s="46">
        <f t="shared" si="60"/>
        <v>248.5</v>
      </c>
      <c r="W191" s="25">
        <v>0</v>
      </c>
      <c r="X191" s="25">
        <v>0</v>
      </c>
      <c r="Y191" s="10">
        <f t="shared" si="61"/>
        <v>248.5</v>
      </c>
      <c r="Z191" s="10">
        <f t="shared" si="62"/>
        <v>154.19999999999999</v>
      </c>
      <c r="AA191" s="25">
        <v>24</v>
      </c>
      <c r="AB191" s="25">
        <f t="shared" si="63"/>
        <v>0</v>
      </c>
      <c r="AC191" s="25">
        <f t="shared" si="64"/>
        <v>48</v>
      </c>
      <c r="AD191" s="25">
        <f t="shared" si="65"/>
        <v>13.7</v>
      </c>
      <c r="AE191" s="25">
        <v>0</v>
      </c>
      <c r="AF191" s="10">
        <f t="shared" si="66"/>
        <v>488.4</v>
      </c>
      <c r="AG191" s="11">
        <f t="shared" si="67"/>
        <v>0</v>
      </c>
      <c r="AH191" s="17">
        <f t="shared" si="68"/>
        <v>2742366</v>
      </c>
      <c r="AI191" s="11">
        <f t="shared" si="69"/>
        <v>-59572</v>
      </c>
      <c r="AJ191" s="78"/>
      <c r="AK191" s="69">
        <v>395</v>
      </c>
      <c r="AL191" s="70">
        <f t="shared" si="70"/>
        <v>0</v>
      </c>
      <c r="AM191" s="1" t="b">
        <f t="shared" si="71"/>
        <v>1</v>
      </c>
      <c r="AN191" s="71">
        <f t="shared" si="72"/>
        <v>1433.768</v>
      </c>
      <c r="AO191" s="72">
        <f t="shared" si="73"/>
        <v>0.62069799999999997</v>
      </c>
      <c r="AP191" s="73">
        <f t="shared" si="74"/>
        <v>154.19999999999999</v>
      </c>
      <c r="AQ191" s="1" t="b">
        <f t="shared" si="75"/>
        <v>0</v>
      </c>
      <c r="AR191" s="1">
        <f t="shared" si="76"/>
        <v>0</v>
      </c>
      <c r="AS191" s="72">
        <f t="shared" si="77"/>
        <v>0</v>
      </c>
      <c r="AT191" s="73">
        <f t="shared" si="78"/>
        <v>0</v>
      </c>
      <c r="AU191" s="74">
        <f t="shared" si="79"/>
        <v>0</v>
      </c>
      <c r="AV191" s="75">
        <f t="shared" si="80"/>
        <v>154.19999999999999</v>
      </c>
      <c r="AW191" s="78"/>
      <c r="AX191" s="33">
        <v>395</v>
      </c>
      <c r="AY191" s="34" t="s">
        <v>335</v>
      </c>
      <c r="AZ191" s="34" t="s">
        <v>336</v>
      </c>
      <c r="BA191" s="43" t="s">
        <v>447</v>
      </c>
      <c r="BB191" s="44">
        <v>0</v>
      </c>
      <c r="BC191" s="43" t="str">
        <f t="shared" si="84"/>
        <v>NO</v>
      </c>
      <c r="BD191" s="45">
        <f t="shared" si="81"/>
        <v>-32</v>
      </c>
      <c r="BE191" s="43" t="str">
        <f t="shared" si="82"/>
        <v>YES</v>
      </c>
      <c r="BF191" s="43" t="str">
        <f t="shared" si="83"/>
        <v>NO</v>
      </c>
    </row>
    <row r="192" spans="1:58" x14ac:dyDescent="0.35">
      <c r="A192" s="9">
        <v>396</v>
      </c>
      <c r="B192" s="1" t="s">
        <v>54</v>
      </c>
      <c r="C192" s="1" t="s">
        <v>60</v>
      </c>
      <c r="D192" s="26">
        <v>617.79999999999995</v>
      </c>
      <c r="E192" s="32">
        <v>582</v>
      </c>
      <c r="F192" s="10">
        <v>599.9</v>
      </c>
      <c r="G192" s="10">
        <v>8.5</v>
      </c>
      <c r="H192" s="10">
        <v>0</v>
      </c>
      <c r="I192" s="10">
        <f t="shared" si="57"/>
        <v>608.4</v>
      </c>
      <c r="J192" s="10">
        <v>230.8</v>
      </c>
      <c r="K192" s="11">
        <v>187999</v>
      </c>
      <c r="L192" s="10">
        <v>35</v>
      </c>
      <c r="M192" s="10">
        <v>0.2</v>
      </c>
      <c r="N192" s="10">
        <v>101.8</v>
      </c>
      <c r="O192" s="10">
        <v>12.9</v>
      </c>
      <c r="P192" s="10">
        <v>0</v>
      </c>
      <c r="Q192" s="10">
        <f t="shared" si="58"/>
        <v>989.1</v>
      </c>
      <c r="R192" s="11">
        <v>42108</v>
      </c>
      <c r="S192" s="17">
        <f t="shared" si="59"/>
        <v>5361488</v>
      </c>
      <c r="T192" s="10">
        <v>552.9</v>
      </c>
      <c r="U192" s="25"/>
      <c r="V192" s="46">
        <f t="shared" si="60"/>
        <v>552.9</v>
      </c>
      <c r="W192" s="25">
        <v>8.5</v>
      </c>
      <c r="X192" s="25">
        <v>0</v>
      </c>
      <c r="Y192" s="10">
        <f t="shared" si="61"/>
        <v>561.4</v>
      </c>
      <c r="Z192" s="10">
        <f t="shared" si="62"/>
        <v>222</v>
      </c>
      <c r="AA192" s="25">
        <v>35</v>
      </c>
      <c r="AB192" s="25">
        <f t="shared" si="63"/>
        <v>0.2</v>
      </c>
      <c r="AC192" s="25">
        <f t="shared" si="64"/>
        <v>101.8</v>
      </c>
      <c r="AD192" s="25">
        <f t="shared" si="65"/>
        <v>12.9</v>
      </c>
      <c r="AE192" s="25">
        <v>0</v>
      </c>
      <c r="AF192" s="10">
        <f t="shared" si="66"/>
        <v>933.3</v>
      </c>
      <c r="AG192" s="11">
        <f t="shared" si="67"/>
        <v>42108</v>
      </c>
      <c r="AH192" s="17">
        <f t="shared" si="68"/>
        <v>5282588</v>
      </c>
      <c r="AI192" s="11">
        <f t="shared" si="69"/>
        <v>-78900</v>
      </c>
      <c r="AJ192" s="78"/>
      <c r="AK192" s="69">
        <v>396</v>
      </c>
      <c r="AL192" s="70">
        <f t="shared" si="70"/>
        <v>0</v>
      </c>
      <c r="AM192" s="1" t="b">
        <f t="shared" si="71"/>
        <v>0</v>
      </c>
      <c r="AN192" s="71">
        <f t="shared" si="72"/>
        <v>0</v>
      </c>
      <c r="AO192" s="72">
        <f t="shared" si="73"/>
        <v>0</v>
      </c>
      <c r="AP192" s="73">
        <f t="shared" si="74"/>
        <v>0</v>
      </c>
      <c r="AQ192" s="1" t="b">
        <f t="shared" si="75"/>
        <v>1</v>
      </c>
      <c r="AR192" s="1">
        <f t="shared" si="76"/>
        <v>323.48250000000002</v>
      </c>
      <c r="AS192" s="72">
        <f t="shared" si="77"/>
        <v>0.39537600000000001</v>
      </c>
      <c r="AT192" s="73">
        <f t="shared" si="78"/>
        <v>222</v>
      </c>
      <c r="AU192" s="74">
        <f t="shared" si="79"/>
        <v>0</v>
      </c>
      <c r="AV192" s="75">
        <f t="shared" si="80"/>
        <v>222</v>
      </c>
      <c r="AW192" s="78"/>
      <c r="AX192" s="33">
        <v>396</v>
      </c>
      <c r="AY192" s="34" t="s">
        <v>54</v>
      </c>
      <c r="AZ192" s="34" t="s">
        <v>60</v>
      </c>
      <c r="BA192" s="43" t="s">
        <v>447</v>
      </c>
      <c r="BB192" s="44">
        <v>1</v>
      </c>
      <c r="BC192" s="43" t="str">
        <f t="shared" si="84"/>
        <v>YES</v>
      </c>
      <c r="BD192" s="45">
        <f t="shared" si="81"/>
        <v>-29.1</v>
      </c>
      <c r="BE192" s="43" t="str">
        <f t="shared" si="82"/>
        <v>YES</v>
      </c>
      <c r="BF192" s="43" t="str">
        <f t="shared" si="83"/>
        <v>NO</v>
      </c>
    </row>
    <row r="193" spans="1:58" x14ac:dyDescent="0.35">
      <c r="A193" s="9">
        <v>397</v>
      </c>
      <c r="B193" s="1" t="s">
        <v>237</v>
      </c>
      <c r="C193" s="1" t="s">
        <v>238</v>
      </c>
      <c r="D193" s="26">
        <v>175</v>
      </c>
      <c r="E193" s="32">
        <v>184.5</v>
      </c>
      <c r="F193" s="10">
        <v>184.5</v>
      </c>
      <c r="G193" s="10">
        <v>4.5</v>
      </c>
      <c r="H193" s="10">
        <v>0</v>
      </c>
      <c r="I193" s="10">
        <f t="shared" si="57"/>
        <v>189</v>
      </c>
      <c r="J193" s="10">
        <v>147.1</v>
      </c>
      <c r="K193" s="11">
        <v>178237</v>
      </c>
      <c r="L193" s="10">
        <v>33.1</v>
      </c>
      <c r="M193" s="10">
        <v>0</v>
      </c>
      <c r="N193" s="10">
        <v>36.1</v>
      </c>
      <c r="O193" s="10">
        <v>3.4</v>
      </c>
      <c r="P193" s="10">
        <v>0</v>
      </c>
      <c r="Q193" s="10">
        <f t="shared" si="58"/>
        <v>408.7</v>
      </c>
      <c r="R193" s="11">
        <v>1048850</v>
      </c>
      <c r="S193" s="17">
        <f t="shared" si="59"/>
        <v>3246839</v>
      </c>
      <c r="T193" s="10">
        <v>166.5</v>
      </c>
      <c r="U193" s="25"/>
      <c r="V193" s="46">
        <f t="shared" si="60"/>
        <v>166.5</v>
      </c>
      <c r="W193" s="25">
        <v>4.5</v>
      </c>
      <c r="X193" s="25">
        <v>0</v>
      </c>
      <c r="Y193" s="10">
        <f t="shared" si="61"/>
        <v>171</v>
      </c>
      <c r="Z193" s="10">
        <f t="shared" si="62"/>
        <v>141.30000000000001</v>
      </c>
      <c r="AA193" s="25">
        <v>33.1</v>
      </c>
      <c r="AB193" s="25">
        <f t="shared" si="63"/>
        <v>0</v>
      </c>
      <c r="AC193" s="25">
        <f t="shared" si="64"/>
        <v>36.1</v>
      </c>
      <c r="AD193" s="25">
        <f t="shared" si="65"/>
        <v>3.4</v>
      </c>
      <c r="AE193" s="25">
        <v>0</v>
      </c>
      <c r="AF193" s="10">
        <f t="shared" si="66"/>
        <v>384.9</v>
      </c>
      <c r="AG193" s="11">
        <f t="shared" si="67"/>
        <v>1048850</v>
      </c>
      <c r="AH193" s="17">
        <f t="shared" si="68"/>
        <v>3210064</v>
      </c>
      <c r="AI193" s="11">
        <f t="shared" si="69"/>
        <v>-36775</v>
      </c>
      <c r="AJ193" s="78"/>
      <c r="AK193" s="69">
        <v>397</v>
      </c>
      <c r="AL193" s="70">
        <f t="shared" si="70"/>
        <v>0</v>
      </c>
      <c r="AM193" s="1" t="b">
        <f t="shared" si="71"/>
        <v>1</v>
      </c>
      <c r="AN193" s="71">
        <f t="shared" si="72"/>
        <v>685.505</v>
      </c>
      <c r="AO193" s="72">
        <f t="shared" si="73"/>
        <v>0.82613000000000003</v>
      </c>
      <c r="AP193" s="73">
        <f t="shared" si="74"/>
        <v>141.30000000000001</v>
      </c>
      <c r="AQ193" s="1" t="b">
        <f t="shared" si="75"/>
        <v>0</v>
      </c>
      <c r="AR193" s="1">
        <f t="shared" si="76"/>
        <v>0</v>
      </c>
      <c r="AS193" s="72">
        <f t="shared" si="77"/>
        <v>0</v>
      </c>
      <c r="AT193" s="73">
        <f t="shared" si="78"/>
        <v>0</v>
      </c>
      <c r="AU193" s="74">
        <f t="shared" si="79"/>
        <v>0</v>
      </c>
      <c r="AV193" s="75">
        <f t="shared" si="80"/>
        <v>141.30000000000001</v>
      </c>
      <c r="AW193" s="78"/>
      <c r="AX193" s="33">
        <v>397</v>
      </c>
      <c r="AY193" s="34" t="s">
        <v>237</v>
      </c>
      <c r="AZ193" s="34" t="s">
        <v>238</v>
      </c>
      <c r="BA193" s="43" t="s">
        <v>447</v>
      </c>
      <c r="BB193" s="44">
        <v>1</v>
      </c>
      <c r="BC193" s="43" t="str">
        <f t="shared" si="84"/>
        <v>YES</v>
      </c>
      <c r="BD193" s="45">
        <f t="shared" si="81"/>
        <v>-18</v>
      </c>
      <c r="BE193" s="43" t="str">
        <f t="shared" si="82"/>
        <v>YES</v>
      </c>
      <c r="BF193" s="43" t="str">
        <f t="shared" si="83"/>
        <v>NO</v>
      </c>
    </row>
    <row r="194" spans="1:58" x14ac:dyDescent="0.35">
      <c r="A194" s="9">
        <v>398</v>
      </c>
      <c r="B194" s="1" t="s">
        <v>237</v>
      </c>
      <c r="C194" s="1" t="s">
        <v>239</v>
      </c>
      <c r="D194" s="26">
        <v>195</v>
      </c>
      <c r="E194" s="32">
        <v>187</v>
      </c>
      <c r="F194" s="10">
        <v>191</v>
      </c>
      <c r="G194" s="10">
        <v>4.5</v>
      </c>
      <c r="H194" s="10">
        <v>0</v>
      </c>
      <c r="I194" s="10">
        <f t="shared" si="57"/>
        <v>195.5</v>
      </c>
      <c r="J194" s="10">
        <v>148.80000000000001</v>
      </c>
      <c r="K194" s="11">
        <v>77214</v>
      </c>
      <c r="L194" s="10">
        <v>14.4</v>
      </c>
      <c r="M194" s="10">
        <v>0</v>
      </c>
      <c r="N194" s="10">
        <v>61.2</v>
      </c>
      <c r="O194" s="10">
        <v>6</v>
      </c>
      <c r="P194" s="10">
        <v>0</v>
      </c>
      <c r="Q194" s="10">
        <f t="shared" si="58"/>
        <v>425.9</v>
      </c>
      <c r="R194" s="11">
        <v>29624</v>
      </c>
      <c r="S194" s="17">
        <f t="shared" si="59"/>
        <v>2320114</v>
      </c>
      <c r="T194" s="10">
        <v>186.5</v>
      </c>
      <c r="U194" s="25"/>
      <c r="V194" s="46">
        <f t="shared" si="60"/>
        <v>186.5</v>
      </c>
      <c r="W194" s="25">
        <v>4.5</v>
      </c>
      <c r="X194" s="25">
        <v>0</v>
      </c>
      <c r="Y194" s="10">
        <f t="shared" si="61"/>
        <v>191</v>
      </c>
      <c r="Z194" s="10">
        <f t="shared" si="62"/>
        <v>147.69999999999999</v>
      </c>
      <c r="AA194" s="25">
        <v>14.4</v>
      </c>
      <c r="AB194" s="25">
        <f t="shared" si="63"/>
        <v>0</v>
      </c>
      <c r="AC194" s="25">
        <f t="shared" si="64"/>
        <v>61.2</v>
      </c>
      <c r="AD194" s="25">
        <f t="shared" si="65"/>
        <v>6</v>
      </c>
      <c r="AE194" s="25">
        <v>0</v>
      </c>
      <c r="AF194" s="10">
        <f t="shared" si="66"/>
        <v>420.3</v>
      </c>
      <c r="AG194" s="11">
        <f t="shared" si="67"/>
        <v>29624</v>
      </c>
      <c r="AH194" s="17">
        <f t="shared" si="68"/>
        <v>2389609</v>
      </c>
      <c r="AI194" s="11">
        <f t="shared" si="69"/>
        <v>69495</v>
      </c>
      <c r="AJ194" s="78"/>
      <c r="AK194" s="69">
        <v>398</v>
      </c>
      <c r="AL194" s="70">
        <f t="shared" si="70"/>
        <v>0</v>
      </c>
      <c r="AM194" s="1" t="b">
        <f t="shared" si="71"/>
        <v>1</v>
      </c>
      <c r="AN194" s="71">
        <f t="shared" si="72"/>
        <v>878.60500000000002</v>
      </c>
      <c r="AO194" s="72">
        <f t="shared" si="73"/>
        <v>0.773115</v>
      </c>
      <c r="AP194" s="73">
        <f t="shared" si="74"/>
        <v>147.69999999999999</v>
      </c>
      <c r="AQ194" s="1" t="b">
        <f t="shared" si="75"/>
        <v>0</v>
      </c>
      <c r="AR194" s="1">
        <f t="shared" si="76"/>
        <v>0</v>
      </c>
      <c r="AS194" s="72">
        <f t="shared" si="77"/>
        <v>0</v>
      </c>
      <c r="AT194" s="73">
        <f t="shared" si="78"/>
        <v>0</v>
      </c>
      <c r="AU194" s="74">
        <f t="shared" si="79"/>
        <v>0</v>
      </c>
      <c r="AV194" s="75">
        <f t="shared" si="80"/>
        <v>147.69999999999999</v>
      </c>
      <c r="AW194" s="78"/>
      <c r="AX194" s="33">
        <v>398</v>
      </c>
      <c r="AY194" s="34" t="s">
        <v>237</v>
      </c>
      <c r="AZ194" s="34" t="s">
        <v>239</v>
      </c>
      <c r="BA194" s="43" t="s">
        <v>447</v>
      </c>
      <c r="BB194" s="44">
        <v>1</v>
      </c>
      <c r="BC194" s="43" t="str">
        <f t="shared" si="84"/>
        <v>YES</v>
      </c>
      <c r="BD194" s="45">
        <f t="shared" si="81"/>
        <v>-0.5</v>
      </c>
      <c r="BE194" s="43" t="str">
        <f t="shared" si="82"/>
        <v>YES</v>
      </c>
      <c r="BF194" s="43" t="str">
        <f t="shared" si="83"/>
        <v>NO</v>
      </c>
    </row>
    <row r="195" spans="1:58" x14ac:dyDescent="0.35">
      <c r="A195" s="9">
        <v>399</v>
      </c>
      <c r="B195" s="1" t="s">
        <v>338</v>
      </c>
      <c r="C195" s="1" t="s">
        <v>339</v>
      </c>
      <c r="D195" s="26">
        <v>108.5</v>
      </c>
      <c r="E195" s="32">
        <v>91</v>
      </c>
      <c r="F195" s="10">
        <v>105.4</v>
      </c>
      <c r="G195" s="10">
        <v>1</v>
      </c>
      <c r="H195" s="10">
        <v>1</v>
      </c>
      <c r="I195" s="10">
        <f t="shared" si="57"/>
        <v>107.4</v>
      </c>
      <c r="J195" s="10">
        <v>106.1</v>
      </c>
      <c r="K195" s="11">
        <v>31376</v>
      </c>
      <c r="L195" s="10">
        <v>5.8</v>
      </c>
      <c r="M195" s="10">
        <v>0</v>
      </c>
      <c r="N195" s="10">
        <v>21.4</v>
      </c>
      <c r="O195" s="10">
        <v>3.1</v>
      </c>
      <c r="P195" s="10">
        <v>0</v>
      </c>
      <c r="Q195" s="10">
        <f t="shared" si="58"/>
        <v>243.8</v>
      </c>
      <c r="R195" s="11">
        <v>0</v>
      </c>
      <c r="S195" s="17">
        <f t="shared" si="59"/>
        <v>1311156</v>
      </c>
      <c r="T195" s="10">
        <v>105.4</v>
      </c>
      <c r="U195" s="25"/>
      <c r="V195" s="46">
        <f t="shared" si="60"/>
        <v>105.4</v>
      </c>
      <c r="W195" s="25">
        <v>1</v>
      </c>
      <c r="X195" s="25">
        <v>1</v>
      </c>
      <c r="Y195" s="10">
        <f t="shared" si="61"/>
        <v>107.4</v>
      </c>
      <c r="Z195" s="10">
        <f t="shared" si="62"/>
        <v>107.1</v>
      </c>
      <c r="AA195" s="25">
        <v>5.8</v>
      </c>
      <c r="AB195" s="25">
        <f t="shared" si="63"/>
        <v>0</v>
      </c>
      <c r="AC195" s="25">
        <f t="shared" si="64"/>
        <v>21.4</v>
      </c>
      <c r="AD195" s="25">
        <f t="shared" si="65"/>
        <v>3.1</v>
      </c>
      <c r="AE195" s="25">
        <v>0</v>
      </c>
      <c r="AF195" s="10">
        <f t="shared" si="66"/>
        <v>244.8</v>
      </c>
      <c r="AG195" s="11">
        <f t="shared" si="67"/>
        <v>0</v>
      </c>
      <c r="AH195" s="17">
        <f t="shared" si="68"/>
        <v>1374552</v>
      </c>
      <c r="AI195" s="11">
        <f t="shared" si="69"/>
        <v>63396</v>
      </c>
      <c r="AJ195" s="78"/>
      <c r="AK195" s="69">
        <v>399</v>
      </c>
      <c r="AL195" s="70">
        <f t="shared" si="70"/>
        <v>0</v>
      </c>
      <c r="AM195" s="1" t="b">
        <f t="shared" si="71"/>
        <v>1</v>
      </c>
      <c r="AN195" s="71">
        <f t="shared" si="72"/>
        <v>61.792000000000002</v>
      </c>
      <c r="AO195" s="72">
        <f t="shared" si="73"/>
        <v>0.997367</v>
      </c>
      <c r="AP195" s="73">
        <f t="shared" si="74"/>
        <v>107.1</v>
      </c>
      <c r="AQ195" s="1" t="b">
        <f t="shared" si="75"/>
        <v>0</v>
      </c>
      <c r="AR195" s="1">
        <f t="shared" si="76"/>
        <v>0</v>
      </c>
      <c r="AS195" s="72">
        <f t="shared" si="77"/>
        <v>0</v>
      </c>
      <c r="AT195" s="73">
        <f t="shared" si="78"/>
        <v>0</v>
      </c>
      <c r="AU195" s="74">
        <f t="shared" si="79"/>
        <v>0</v>
      </c>
      <c r="AV195" s="75">
        <f t="shared" si="80"/>
        <v>107.1</v>
      </c>
      <c r="AW195" s="78"/>
      <c r="AX195" s="33">
        <v>399</v>
      </c>
      <c r="AY195" s="34" t="s">
        <v>338</v>
      </c>
      <c r="AZ195" s="34" t="s">
        <v>339</v>
      </c>
      <c r="BA195" s="43" t="s">
        <v>447</v>
      </c>
      <c r="BB195" s="44">
        <v>0</v>
      </c>
      <c r="BC195" s="43" t="str">
        <f t="shared" si="84"/>
        <v>NO</v>
      </c>
      <c r="BD195" s="45">
        <f t="shared" si="81"/>
        <v>14.4</v>
      </c>
      <c r="BE195" s="43" t="str">
        <f t="shared" si="82"/>
        <v>NO</v>
      </c>
      <c r="BF195" s="43" t="str">
        <f t="shared" si="83"/>
        <v>NO</v>
      </c>
    </row>
    <row r="196" spans="1:58" x14ac:dyDescent="0.35">
      <c r="A196" s="9">
        <v>400</v>
      </c>
      <c r="B196" s="1" t="s">
        <v>247</v>
      </c>
      <c r="C196" s="1" t="s">
        <v>248</v>
      </c>
      <c r="D196" s="26">
        <v>778</v>
      </c>
      <c r="E196" s="32">
        <v>762.7</v>
      </c>
      <c r="F196" s="10">
        <v>770.4</v>
      </c>
      <c r="G196" s="10">
        <v>13</v>
      </c>
      <c r="H196" s="10">
        <v>0</v>
      </c>
      <c r="I196" s="10">
        <f t="shared" si="57"/>
        <v>783.4</v>
      </c>
      <c r="J196" s="10">
        <v>250.7</v>
      </c>
      <c r="K196" s="11">
        <v>367760</v>
      </c>
      <c r="L196" s="10">
        <v>68.400000000000006</v>
      </c>
      <c r="M196" s="10">
        <v>1.5</v>
      </c>
      <c r="N196" s="10">
        <v>110</v>
      </c>
      <c r="O196" s="10">
        <v>11.1</v>
      </c>
      <c r="P196" s="10">
        <v>0</v>
      </c>
      <c r="Q196" s="10">
        <f t="shared" si="58"/>
        <v>1225.0999999999999</v>
      </c>
      <c r="R196" s="11">
        <v>1230680</v>
      </c>
      <c r="S196" s="17">
        <f t="shared" si="59"/>
        <v>7819268</v>
      </c>
      <c r="T196" s="10">
        <v>769.9</v>
      </c>
      <c r="U196" s="25"/>
      <c r="V196" s="46">
        <f t="shared" si="60"/>
        <v>769.9</v>
      </c>
      <c r="W196" s="25">
        <v>13</v>
      </c>
      <c r="X196" s="25">
        <v>0</v>
      </c>
      <c r="Y196" s="10">
        <f t="shared" si="61"/>
        <v>782.9</v>
      </c>
      <c r="Z196" s="10">
        <f t="shared" si="62"/>
        <v>250.6</v>
      </c>
      <c r="AA196" s="25">
        <v>68.400000000000006</v>
      </c>
      <c r="AB196" s="25">
        <f t="shared" si="63"/>
        <v>1.5</v>
      </c>
      <c r="AC196" s="25">
        <f t="shared" si="64"/>
        <v>110</v>
      </c>
      <c r="AD196" s="25">
        <f t="shared" si="65"/>
        <v>11.1</v>
      </c>
      <c r="AE196" s="25">
        <v>0</v>
      </c>
      <c r="AF196" s="10">
        <f t="shared" si="66"/>
        <v>1224.5</v>
      </c>
      <c r="AG196" s="11">
        <f t="shared" si="67"/>
        <v>1230680</v>
      </c>
      <c r="AH196" s="17">
        <f t="shared" si="68"/>
        <v>8106248</v>
      </c>
      <c r="AI196" s="11">
        <f t="shared" si="69"/>
        <v>286980</v>
      </c>
      <c r="AJ196" s="78"/>
      <c r="AK196" s="69">
        <v>400</v>
      </c>
      <c r="AL196" s="70">
        <f t="shared" si="70"/>
        <v>0</v>
      </c>
      <c r="AM196" s="1" t="b">
        <f t="shared" si="71"/>
        <v>0</v>
      </c>
      <c r="AN196" s="71">
        <f t="shared" si="72"/>
        <v>0</v>
      </c>
      <c r="AO196" s="72">
        <f t="shared" si="73"/>
        <v>0</v>
      </c>
      <c r="AP196" s="73">
        <f t="shared" si="74"/>
        <v>0</v>
      </c>
      <c r="AQ196" s="1" t="b">
        <f t="shared" si="75"/>
        <v>1</v>
      </c>
      <c r="AR196" s="1">
        <f t="shared" si="76"/>
        <v>597.58879999999999</v>
      </c>
      <c r="AS196" s="72">
        <f t="shared" si="77"/>
        <v>0.32012200000000002</v>
      </c>
      <c r="AT196" s="73">
        <f t="shared" si="78"/>
        <v>250.6</v>
      </c>
      <c r="AU196" s="74">
        <f t="shared" si="79"/>
        <v>0</v>
      </c>
      <c r="AV196" s="75">
        <f t="shared" si="80"/>
        <v>250.6</v>
      </c>
      <c r="AW196" s="78"/>
      <c r="AX196" s="33">
        <v>400</v>
      </c>
      <c r="AY196" s="34" t="s">
        <v>247</v>
      </c>
      <c r="AZ196" s="34" t="s">
        <v>248</v>
      </c>
      <c r="BA196" s="43" t="s">
        <v>447</v>
      </c>
      <c r="BB196" s="44">
        <v>1</v>
      </c>
      <c r="BC196" s="43" t="str">
        <f t="shared" si="84"/>
        <v>YES</v>
      </c>
      <c r="BD196" s="45">
        <f t="shared" si="81"/>
        <v>7.2</v>
      </c>
      <c r="BE196" s="43" t="str">
        <f t="shared" si="82"/>
        <v>NO</v>
      </c>
      <c r="BF196" s="43" t="str">
        <f t="shared" si="83"/>
        <v>NO</v>
      </c>
    </row>
    <row r="197" spans="1:58" x14ac:dyDescent="0.35">
      <c r="A197" s="9">
        <v>401</v>
      </c>
      <c r="B197" s="1" t="s">
        <v>323</v>
      </c>
      <c r="C197" s="1" t="s">
        <v>325</v>
      </c>
      <c r="D197" s="26">
        <v>135</v>
      </c>
      <c r="E197" s="32">
        <v>114</v>
      </c>
      <c r="F197" s="10">
        <v>124.5</v>
      </c>
      <c r="G197" s="10">
        <v>3</v>
      </c>
      <c r="H197" s="10">
        <v>0</v>
      </c>
      <c r="I197" s="10">
        <f t="shared" si="57"/>
        <v>127.5</v>
      </c>
      <c r="J197" s="10">
        <v>120</v>
      </c>
      <c r="K197" s="11">
        <v>26521</v>
      </c>
      <c r="L197" s="10">
        <v>4.9000000000000004</v>
      </c>
      <c r="M197" s="10">
        <v>1.9</v>
      </c>
      <c r="N197" s="10">
        <v>51.9</v>
      </c>
      <c r="O197" s="10">
        <v>7.7</v>
      </c>
      <c r="P197" s="10">
        <v>0</v>
      </c>
      <c r="Q197" s="10">
        <f t="shared" si="58"/>
        <v>313.89999999999998</v>
      </c>
      <c r="R197" s="11">
        <v>0</v>
      </c>
      <c r="S197" s="17">
        <f t="shared" si="59"/>
        <v>1688154</v>
      </c>
      <c r="T197" s="10">
        <v>109</v>
      </c>
      <c r="U197" s="25"/>
      <c r="V197" s="46">
        <f t="shared" si="60"/>
        <v>109</v>
      </c>
      <c r="W197" s="25">
        <v>3</v>
      </c>
      <c r="X197" s="25">
        <v>0</v>
      </c>
      <c r="Y197" s="10">
        <f t="shared" si="61"/>
        <v>112</v>
      </c>
      <c r="Z197" s="10">
        <f t="shared" si="62"/>
        <v>110</v>
      </c>
      <c r="AA197" s="25">
        <v>4.9000000000000004</v>
      </c>
      <c r="AB197" s="25">
        <f t="shared" si="63"/>
        <v>1.9</v>
      </c>
      <c r="AC197" s="25">
        <f t="shared" si="64"/>
        <v>51.9</v>
      </c>
      <c r="AD197" s="25">
        <f t="shared" si="65"/>
        <v>7.7</v>
      </c>
      <c r="AE197" s="25">
        <v>0</v>
      </c>
      <c r="AF197" s="10">
        <f t="shared" si="66"/>
        <v>288.39999999999998</v>
      </c>
      <c r="AG197" s="11">
        <f t="shared" si="67"/>
        <v>0</v>
      </c>
      <c r="AH197" s="17">
        <f t="shared" si="68"/>
        <v>1619366</v>
      </c>
      <c r="AI197" s="11">
        <f t="shared" si="69"/>
        <v>-68788</v>
      </c>
      <c r="AJ197" s="78"/>
      <c r="AK197" s="69">
        <v>401</v>
      </c>
      <c r="AL197" s="70">
        <f t="shared" si="70"/>
        <v>0</v>
      </c>
      <c r="AM197" s="1" t="b">
        <f t="shared" si="71"/>
        <v>1</v>
      </c>
      <c r="AN197" s="71">
        <f t="shared" si="72"/>
        <v>115.86</v>
      </c>
      <c r="AO197" s="72">
        <f t="shared" si="73"/>
        <v>0.98252300000000004</v>
      </c>
      <c r="AP197" s="73">
        <f t="shared" si="74"/>
        <v>110</v>
      </c>
      <c r="AQ197" s="1" t="b">
        <f t="shared" si="75"/>
        <v>0</v>
      </c>
      <c r="AR197" s="1">
        <f t="shared" si="76"/>
        <v>0</v>
      </c>
      <c r="AS197" s="72">
        <f t="shared" si="77"/>
        <v>0</v>
      </c>
      <c r="AT197" s="73">
        <f t="shared" si="78"/>
        <v>0</v>
      </c>
      <c r="AU197" s="74">
        <f t="shared" si="79"/>
        <v>0</v>
      </c>
      <c r="AV197" s="75">
        <f t="shared" si="80"/>
        <v>110</v>
      </c>
      <c r="AW197" s="78"/>
      <c r="AX197" s="33">
        <v>401</v>
      </c>
      <c r="AY197" s="34" t="s">
        <v>323</v>
      </c>
      <c r="AZ197" s="34" t="s">
        <v>325</v>
      </c>
      <c r="BA197" s="43" t="s">
        <v>447</v>
      </c>
      <c r="BB197" s="44">
        <v>0</v>
      </c>
      <c r="BC197" s="43" t="str">
        <f t="shared" si="84"/>
        <v>NO</v>
      </c>
      <c r="BD197" s="45">
        <f t="shared" si="81"/>
        <v>-5</v>
      </c>
      <c r="BE197" s="43" t="str">
        <f t="shared" si="82"/>
        <v>YES</v>
      </c>
      <c r="BF197" s="43" t="str">
        <f t="shared" si="83"/>
        <v>NO</v>
      </c>
    </row>
    <row r="198" spans="1:58" x14ac:dyDescent="0.35">
      <c r="A198" s="9">
        <v>402</v>
      </c>
      <c r="B198" s="1" t="s">
        <v>54</v>
      </c>
      <c r="C198" s="1" t="s">
        <v>61</v>
      </c>
      <c r="D198" s="26">
        <v>1947.1</v>
      </c>
      <c r="E198" s="32">
        <v>1892.5</v>
      </c>
      <c r="F198" s="10">
        <v>1919.8</v>
      </c>
      <c r="G198" s="10">
        <v>25.5</v>
      </c>
      <c r="H198" s="10">
        <v>0</v>
      </c>
      <c r="I198" s="10">
        <f t="shared" si="57"/>
        <v>1945.3</v>
      </c>
      <c r="J198" s="10">
        <v>68.2</v>
      </c>
      <c r="K198" s="11">
        <v>327280</v>
      </c>
      <c r="L198" s="10">
        <v>60.9</v>
      </c>
      <c r="M198" s="10">
        <v>3</v>
      </c>
      <c r="N198" s="10">
        <v>363.4</v>
      </c>
      <c r="O198" s="10">
        <v>40.200000000000003</v>
      </c>
      <c r="P198" s="10">
        <v>0</v>
      </c>
      <c r="Q198" s="10">
        <f t="shared" si="58"/>
        <v>2481</v>
      </c>
      <c r="R198" s="11">
        <v>28000</v>
      </c>
      <c r="S198" s="17">
        <f t="shared" si="59"/>
        <v>13370818</v>
      </c>
      <c r="T198" s="10">
        <v>1843.3</v>
      </c>
      <c r="U198" s="25"/>
      <c r="V198" s="46">
        <f t="shared" si="60"/>
        <v>1843.3</v>
      </c>
      <c r="W198" s="25">
        <v>25.5</v>
      </c>
      <c r="X198" s="25">
        <v>0</v>
      </c>
      <c r="Y198" s="10">
        <f t="shared" si="61"/>
        <v>1868.8</v>
      </c>
      <c r="Z198" s="10">
        <f t="shared" si="62"/>
        <v>65.5</v>
      </c>
      <c r="AA198" s="25">
        <v>60.9</v>
      </c>
      <c r="AB198" s="25">
        <f t="shared" si="63"/>
        <v>3</v>
      </c>
      <c r="AC198" s="25">
        <f t="shared" si="64"/>
        <v>363.4</v>
      </c>
      <c r="AD198" s="25">
        <f t="shared" si="65"/>
        <v>40.200000000000003</v>
      </c>
      <c r="AE198" s="25">
        <v>0</v>
      </c>
      <c r="AF198" s="10">
        <f t="shared" si="66"/>
        <v>2401.8000000000002</v>
      </c>
      <c r="AG198" s="11">
        <f t="shared" si="67"/>
        <v>28000</v>
      </c>
      <c r="AH198" s="17">
        <f t="shared" si="68"/>
        <v>13514107</v>
      </c>
      <c r="AI198" s="11">
        <f t="shared" si="69"/>
        <v>143289</v>
      </c>
      <c r="AJ198" s="78"/>
      <c r="AK198" s="69">
        <v>402</v>
      </c>
      <c r="AL198" s="70">
        <f t="shared" si="70"/>
        <v>0</v>
      </c>
      <c r="AM198" s="1" t="b">
        <f t="shared" si="71"/>
        <v>0</v>
      </c>
      <c r="AN198" s="71">
        <f t="shared" si="72"/>
        <v>0</v>
      </c>
      <c r="AO198" s="72">
        <f t="shared" si="73"/>
        <v>0</v>
      </c>
      <c r="AP198" s="73">
        <f t="shared" si="74"/>
        <v>0</v>
      </c>
      <c r="AQ198" s="1" t="b">
        <f t="shared" si="75"/>
        <v>0</v>
      </c>
      <c r="AR198" s="1">
        <f t="shared" si="76"/>
        <v>0</v>
      </c>
      <c r="AS198" s="72">
        <f t="shared" si="77"/>
        <v>0</v>
      </c>
      <c r="AT198" s="73">
        <f t="shared" si="78"/>
        <v>0</v>
      </c>
      <c r="AU198" s="74">
        <f t="shared" si="79"/>
        <v>65.5</v>
      </c>
      <c r="AV198" s="75">
        <f t="shared" si="80"/>
        <v>65.5</v>
      </c>
      <c r="AW198" s="78"/>
      <c r="AX198" s="33">
        <v>402</v>
      </c>
      <c r="AY198" s="34" t="s">
        <v>54</v>
      </c>
      <c r="AZ198" s="34" t="s">
        <v>61</v>
      </c>
      <c r="BA198" s="43" t="s">
        <v>447</v>
      </c>
      <c r="BB198" s="44">
        <v>1</v>
      </c>
      <c r="BC198" s="43" t="str">
        <f t="shared" si="84"/>
        <v>YES</v>
      </c>
      <c r="BD198" s="45">
        <f t="shared" si="81"/>
        <v>-49.2</v>
      </c>
      <c r="BE198" s="43" t="str">
        <f t="shared" si="82"/>
        <v>YES</v>
      </c>
      <c r="BF198" s="43" t="str">
        <f t="shared" si="83"/>
        <v>NO</v>
      </c>
    </row>
    <row r="199" spans="1:58" x14ac:dyDescent="0.35">
      <c r="A199" s="9">
        <v>403</v>
      </c>
      <c r="B199" s="1" t="s">
        <v>335</v>
      </c>
      <c r="C199" s="1" t="s">
        <v>337</v>
      </c>
      <c r="D199" s="26">
        <v>201.6</v>
      </c>
      <c r="E199" s="32">
        <v>163.6</v>
      </c>
      <c r="F199" s="10">
        <v>182.6</v>
      </c>
      <c r="G199" s="10">
        <v>3</v>
      </c>
      <c r="H199" s="10">
        <v>0</v>
      </c>
      <c r="I199" s="10">
        <f t="shared" ref="I199:I262" si="85">F199+G199+H199</f>
        <v>185.6</v>
      </c>
      <c r="J199" s="10">
        <v>146.1</v>
      </c>
      <c r="K199" s="11">
        <v>110785</v>
      </c>
      <c r="L199" s="10">
        <v>20.6</v>
      </c>
      <c r="M199" s="10">
        <v>0.7</v>
      </c>
      <c r="N199" s="10">
        <v>25.5</v>
      </c>
      <c r="O199" s="10">
        <v>3.4</v>
      </c>
      <c r="P199" s="10">
        <v>0</v>
      </c>
      <c r="Q199" s="10">
        <f t="shared" ref="Q199:Q262" si="86">I199+J199+L199+M199+N199+O199+P199</f>
        <v>381.9</v>
      </c>
      <c r="R199" s="11">
        <v>100800</v>
      </c>
      <c r="S199" s="17">
        <f t="shared" ref="S199:S262" si="87">SUM(Q199*$S$5)+R199</f>
        <v>2154658</v>
      </c>
      <c r="T199" s="10">
        <v>139.5</v>
      </c>
      <c r="U199" s="25"/>
      <c r="V199" s="46">
        <f t="shared" ref="V199:V262" si="88">IF(BF199="YES",MAX(U199,T199,AVERAGE(D199, E199,T199)),MAX(U199,T199))</f>
        <v>139.5</v>
      </c>
      <c r="W199" s="25">
        <v>3</v>
      </c>
      <c r="X199" s="25">
        <v>0</v>
      </c>
      <c r="Y199" s="10">
        <f t="shared" ref="Y199:Y262" si="89">V199+W199+X199</f>
        <v>142.5</v>
      </c>
      <c r="Z199" s="10">
        <f t="shared" ref="Z199:Z262" si="90">AV199</f>
        <v>128.5</v>
      </c>
      <c r="AA199" s="25">
        <v>20.6</v>
      </c>
      <c r="AB199" s="25">
        <f t="shared" ref="AB199:AB262" si="91">M199</f>
        <v>0.7</v>
      </c>
      <c r="AC199" s="25">
        <f t="shared" ref="AC199:AC262" si="92">N199</f>
        <v>25.5</v>
      </c>
      <c r="AD199" s="25">
        <f t="shared" ref="AD199:AD262" si="93">O199</f>
        <v>3.4</v>
      </c>
      <c r="AE199" s="25">
        <v>0</v>
      </c>
      <c r="AF199" s="10">
        <f t="shared" ref="AF199:AF262" si="94">Y199+Z199+AA199+AB199+AC199+AD199+AE199</f>
        <v>321.2</v>
      </c>
      <c r="AG199" s="11">
        <f t="shared" ref="AG199:AG262" si="95">R199</f>
        <v>100800</v>
      </c>
      <c r="AH199" s="17">
        <f t="shared" ref="AH199:AH262" si="96">SUM(AF199*$AH$5)+AG199</f>
        <v>1904338</v>
      </c>
      <c r="AI199" s="11">
        <f t="shared" ref="AI199:AI262" si="97">AH199-S199</f>
        <v>-250320</v>
      </c>
      <c r="AJ199" s="78"/>
      <c r="AK199" s="69">
        <v>403</v>
      </c>
      <c r="AL199" s="70">
        <f t="shared" ref="AL199:AL262" si="98">ROUND(IF(Y199-X199&lt;=99.9,((Y199-X199)*1.014331),0),1)</f>
        <v>0</v>
      </c>
      <c r="AM199" s="1" t="b">
        <f t="shared" ref="AM199:AM262" si="99">AND(Y199-X199&gt;99.9,Y199-X199&lt;=299.9)</f>
        <v>1</v>
      </c>
      <c r="AN199" s="71">
        <f t="shared" ref="AN199:AN262" si="100">IF(AM199=TRUE,ROUND((Y199-X199-100)*9.655,3),0)</f>
        <v>410.33800000000002</v>
      </c>
      <c r="AO199" s="72">
        <f t="shared" ref="AO199:AO262" si="101">IF(AM199=TRUE,ROUND(((7337-AN199)/3642.4)-1,6),0)</f>
        <v>0.901675</v>
      </c>
      <c r="AP199" s="73">
        <f t="shared" ref="AP199:AP262" si="102">ROUND(AO199*Y199,1)</f>
        <v>128.5</v>
      </c>
      <c r="AQ199" s="1" t="b">
        <f t="shared" ref="AQ199:AQ262" si="103">AND(Y199-X199&gt;299.9,Y199-X199&lt;=1621.9)</f>
        <v>0</v>
      </c>
      <c r="AR199" s="1">
        <f t="shared" ref="AR199:AR262" si="104">IF(AQ199=TRUE,ROUND((Y199-X199-300)*1.2375,4),0)</f>
        <v>0</v>
      </c>
      <c r="AS199" s="72">
        <f t="shared" ref="AS199:AS262" si="105">IF(AQ199=TRUE,ROUND(((5406-AR199)/3642.4)-1,6),0)</f>
        <v>0</v>
      </c>
      <c r="AT199" s="73">
        <f t="shared" ref="AT199:AT262" si="106">ROUND(AS199*Y199,1)</f>
        <v>0</v>
      </c>
      <c r="AU199" s="74">
        <f t="shared" ref="AU199:AU262" si="107">ROUND(IF(Y199-X199&gt;=1622,((Y199-X199)*0.03504),0),1)</f>
        <v>0</v>
      </c>
      <c r="AV199" s="75">
        <f t="shared" ref="AV199:AV262" si="108">MAX(AL199,AP199,AT199,AU199)</f>
        <v>128.5</v>
      </c>
      <c r="AW199" s="78"/>
      <c r="AX199" s="33">
        <v>403</v>
      </c>
      <c r="AY199" s="34" t="s">
        <v>335</v>
      </c>
      <c r="AZ199" s="34" t="s">
        <v>337</v>
      </c>
      <c r="BA199" s="43" t="s">
        <v>447</v>
      </c>
      <c r="BB199" s="44">
        <v>0</v>
      </c>
      <c r="BC199" s="43" t="str">
        <f t="shared" si="84"/>
        <v>NO</v>
      </c>
      <c r="BD199" s="45">
        <f t="shared" ref="BD199:BD262" si="109">T199-E199</f>
        <v>-24.1</v>
      </c>
      <c r="BE199" s="43" t="str">
        <f t="shared" ref="BE199:BE262" si="110">IF(BD199&lt;0, "YES", "NO")</f>
        <v>YES</v>
      </c>
      <c r="BF199" s="43" t="str">
        <f t="shared" ref="BF199:BF262" si="111">IF(AND(BA199="YES", BC199="YES", BE199="YES"), "YES", "NO")</f>
        <v>NO</v>
      </c>
    </row>
    <row r="200" spans="1:58" x14ac:dyDescent="0.35">
      <c r="A200" s="9">
        <v>404</v>
      </c>
      <c r="B200" s="1" t="s">
        <v>69</v>
      </c>
      <c r="C200" s="1" t="s">
        <v>70</v>
      </c>
      <c r="D200" s="26">
        <v>671.5</v>
      </c>
      <c r="E200" s="32">
        <v>657.5</v>
      </c>
      <c r="F200" s="10">
        <v>664.5</v>
      </c>
      <c r="G200" s="10">
        <v>9.8000000000000007</v>
      </c>
      <c r="H200" s="10">
        <v>0</v>
      </c>
      <c r="I200" s="10">
        <f t="shared" si="85"/>
        <v>674.3</v>
      </c>
      <c r="J200" s="10">
        <v>240.7</v>
      </c>
      <c r="K200" s="11">
        <v>211111</v>
      </c>
      <c r="L200" s="10">
        <v>39.299999999999997</v>
      </c>
      <c r="M200" s="10">
        <v>0.4</v>
      </c>
      <c r="N200" s="10">
        <v>172</v>
      </c>
      <c r="O200" s="10">
        <v>20</v>
      </c>
      <c r="P200" s="10">
        <v>0</v>
      </c>
      <c r="Q200" s="10">
        <f t="shared" si="86"/>
        <v>1146.7</v>
      </c>
      <c r="R200" s="11">
        <v>44800</v>
      </c>
      <c r="S200" s="17">
        <f t="shared" si="87"/>
        <v>6211753</v>
      </c>
      <c r="T200" s="10">
        <v>636.5</v>
      </c>
      <c r="U200" s="25"/>
      <c r="V200" s="46">
        <f t="shared" si="88"/>
        <v>636.5</v>
      </c>
      <c r="W200" s="25">
        <v>9.8000000000000007</v>
      </c>
      <c r="X200" s="25">
        <v>0</v>
      </c>
      <c r="Y200" s="10">
        <f t="shared" si="89"/>
        <v>646.29999999999995</v>
      </c>
      <c r="Z200" s="10">
        <f t="shared" si="90"/>
        <v>236.9</v>
      </c>
      <c r="AA200" s="25">
        <v>39.299999999999997</v>
      </c>
      <c r="AB200" s="25">
        <f t="shared" si="91"/>
        <v>0.4</v>
      </c>
      <c r="AC200" s="25">
        <f t="shared" si="92"/>
        <v>172</v>
      </c>
      <c r="AD200" s="25">
        <f t="shared" si="93"/>
        <v>20</v>
      </c>
      <c r="AE200" s="25">
        <v>0</v>
      </c>
      <c r="AF200" s="10">
        <f t="shared" si="94"/>
        <v>1114.9000000000001</v>
      </c>
      <c r="AG200" s="11">
        <f t="shared" si="95"/>
        <v>44800</v>
      </c>
      <c r="AH200" s="17">
        <f t="shared" si="96"/>
        <v>6304964</v>
      </c>
      <c r="AI200" s="11">
        <f t="shared" si="97"/>
        <v>93211</v>
      </c>
      <c r="AJ200" s="78"/>
      <c r="AK200" s="69">
        <v>404</v>
      </c>
      <c r="AL200" s="70">
        <f t="shared" si="98"/>
        <v>0</v>
      </c>
      <c r="AM200" s="1" t="b">
        <f t="shared" si="99"/>
        <v>0</v>
      </c>
      <c r="AN200" s="71">
        <f t="shared" si="100"/>
        <v>0</v>
      </c>
      <c r="AO200" s="72">
        <f t="shared" si="101"/>
        <v>0</v>
      </c>
      <c r="AP200" s="73">
        <f t="shared" si="102"/>
        <v>0</v>
      </c>
      <c r="AQ200" s="1" t="b">
        <f t="shared" si="103"/>
        <v>1</v>
      </c>
      <c r="AR200" s="1">
        <f t="shared" si="104"/>
        <v>428.54629999999997</v>
      </c>
      <c r="AS200" s="72">
        <f t="shared" si="105"/>
        <v>0.366531</v>
      </c>
      <c r="AT200" s="73">
        <f t="shared" si="106"/>
        <v>236.9</v>
      </c>
      <c r="AU200" s="74">
        <f t="shared" si="107"/>
        <v>0</v>
      </c>
      <c r="AV200" s="75">
        <f t="shared" si="108"/>
        <v>236.9</v>
      </c>
      <c r="AW200" s="78"/>
      <c r="AX200" s="33">
        <v>404</v>
      </c>
      <c r="AY200" s="34" t="s">
        <v>69</v>
      </c>
      <c r="AZ200" s="34" t="s">
        <v>70</v>
      </c>
      <c r="BA200" s="43" t="s">
        <v>447</v>
      </c>
      <c r="BB200" s="44">
        <v>0</v>
      </c>
      <c r="BC200" s="43" t="str">
        <f t="shared" si="84"/>
        <v>NO</v>
      </c>
      <c r="BD200" s="45">
        <f t="shared" si="109"/>
        <v>-21</v>
      </c>
      <c r="BE200" s="43" t="str">
        <f t="shared" si="110"/>
        <v>YES</v>
      </c>
      <c r="BF200" s="43" t="str">
        <f t="shared" si="111"/>
        <v>NO</v>
      </c>
    </row>
    <row r="201" spans="1:58" x14ac:dyDescent="0.35">
      <c r="A201" s="9">
        <v>405</v>
      </c>
      <c r="B201" s="1" t="s">
        <v>323</v>
      </c>
      <c r="C201" s="1" t="s">
        <v>326</v>
      </c>
      <c r="D201" s="26">
        <v>731</v>
      </c>
      <c r="E201" s="32">
        <v>695.9</v>
      </c>
      <c r="F201" s="10">
        <v>713.5</v>
      </c>
      <c r="G201" s="10">
        <v>15</v>
      </c>
      <c r="H201" s="10">
        <v>0</v>
      </c>
      <c r="I201" s="10">
        <f t="shared" si="85"/>
        <v>728.5</v>
      </c>
      <c r="J201" s="10">
        <v>246.7</v>
      </c>
      <c r="K201" s="11">
        <v>43578</v>
      </c>
      <c r="L201" s="10">
        <v>8.1</v>
      </c>
      <c r="M201" s="10">
        <v>42.8</v>
      </c>
      <c r="N201" s="10">
        <v>273.3</v>
      </c>
      <c r="O201" s="10">
        <v>9.6999999999999993</v>
      </c>
      <c r="P201" s="10">
        <v>0</v>
      </c>
      <c r="Q201" s="10">
        <f t="shared" si="86"/>
        <v>1309.0999999999999</v>
      </c>
      <c r="R201" s="11">
        <v>0</v>
      </c>
      <c r="S201" s="17">
        <f t="shared" si="87"/>
        <v>7040340</v>
      </c>
      <c r="T201" s="10">
        <v>672.6</v>
      </c>
      <c r="U201" s="25"/>
      <c r="V201" s="46">
        <f t="shared" si="88"/>
        <v>672.6</v>
      </c>
      <c r="W201" s="25">
        <v>15</v>
      </c>
      <c r="X201" s="25">
        <v>0</v>
      </c>
      <c r="Y201" s="10">
        <f t="shared" si="89"/>
        <v>687.6</v>
      </c>
      <c r="Z201" s="10">
        <f t="shared" si="90"/>
        <v>242.4</v>
      </c>
      <c r="AA201" s="25">
        <v>8.1</v>
      </c>
      <c r="AB201" s="25">
        <f t="shared" si="91"/>
        <v>42.8</v>
      </c>
      <c r="AC201" s="25">
        <f t="shared" si="92"/>
        <v>273.3</v>
      </c>
      <c r="AD201" s="25">
        <f t="shared" si="93"/>
        <v>9.6999999999999993</v>
      </c>
      <c r="AE201" s="25">
        <v>0</v>
      </c>
      <c r="AF201" s="10">
        <f t="shared" si="94"/>
        <v>1263.9000000000001</v>
      </c>
      <c r="AG201" s="11">
        <f t="shared" si="95"/>
        <v>0</v>
      </c>
      <c r="AH201" s="17">
        <f t="shared" si="96"/>
        <v>7096799</v>
      </c>
      <c r="AI201" s="11">
        <f t="shared" si="97"/>
        <v>56459</v>
      </c>
      <c r="AJ201" s="78"/>
      <c r="AK201" s="69">
        <v>405</v>
      </c>
      <c r="AL201" s="70">
        <f t="shared" si="98"/>
        <v>0</v>
      </c>
      <c r="AM201" s="1" t="b">
        <f t="shared" si="99"/>
        <v>0</v>
      </c>
      <c r="AN201" s="71">
        <f t="shared" si="100"/>
        <v>0</v>
      </c>
      <c r="AO201" s="72">
        <f t="shared" si="101"/>
        <v>0</v>
      </c>
      <c r="AP201" s="73">
        <f t="shared" si="102"/>
        <v>0</v>
      </c>
      <c r="AQ201" s="1" t="b">
        <f t="shared" si="103"/>
        <v>1</v>
      </c>
      <c r="AR201" s="1">
        <f t="shared" si="104"/>
        <v>479.65499999999997</v>
      </c>
      <c r="AS201" s="72">
        <f t="shared" si="105"/>
        <v>0.35249999999999998</v>
      </c>
      <c r="AT201" s="73">
        <f t="shared" si="106"/>
        <v>242.4</v>
      </c>
      <c r="AU201" s="74">
        <f t="shared" si="107"/>
        <v>0</v>
      </c>
      <c r="AV201" s="75">
        <f t="shared" si="108"/>
        <v>242.4</v>
      </c>
      <c r="AW201" s="78"/>
      <c r="AX201" s="33">
        <v>405</v>
      </c>
      <c r="AY201" s="34" t="s">
        <v>323</v>
      </c>
      <c r="AZ201" s="34" t="s">
        <v>326</v>
      </c>
      <c r="BA201" s="43" t="s">
        <v>447</v>
      </c>
      <c r="BB201" s="44">
        <v>0</v>
      </c>
      <c r="BC201" s="43" t="str">
        <f t="shared" ref="BC201:BC264" si="112">IF(BB201&gt;0, "YES", "NO")</f>
        <v>NO</v>
      </c>
      <c r="BD201" s="45">
        <f t="shared" si="109"/>
        <v>-23.3</v>
      </c>
      <c r="BE201" s="43" t="str">
        <f t="shared" si="110"/>
        <v>YES</v>
      </c>
      <c r="BF201" s="43" t="str">
        <f t="shared" si="111"/>
        <v>NO</v>
      </c>
    </row>
    <row r="202" spans="1:58" x14ac:dyDescent="0.35">
      <c r="A202" s="9">
        <v>407</v>
      </c>
      <c r="B202" s="1" t="s">
        <v>338</v>
      </c>
      <c r="C202" s="1" t="s">
        <v>340</v>
      </c>
      <c r="D202" s="26">
        <v>747.3</v>
      </c>
      <c r="E202" s="32">
        <v>753</v>
      </c>
      <c r="F202" s="10">
        <v>753</v>
      </c>
      <c r="G202" s="10">
        <v>10.5</v>
      </c>
      <c r="H202" s="10">
        <v>0</v>
      </c>
      <c r="I202" s="10">
        <f t="shared" si="85"/>
        <v>763.5</v>
      </c>
      <c r="J202" s="10">
        <v>249.4</v>
      </c>
      <c r="K202" s="11">
        <v>180768</v>
      </c>
      <c r="L202" s="10">
        <v>33.6</v>
      </c>
      <c r="M202" s="10">
        <v>1.5</v>
      </c>
      <c r="N202" s="10">
        <v>175.8</v>
      </c>
      <c r="O202" s="10">
        <v>23.6</v>
      </c>
      <c r="P202" s="10">
        <v>0</v>
      </c>
      <c r="Q202" s="10">
        <f t="shared" si="86"/>
        <v>1247.4000000000001</v>
      </c>
      <c r="R202" s="11">
        <v>0</v>
      </c>
      <c r="S202" s="17">
        <f t="shared" si="87"/>
        <v>6708517</v>
      </c>
      <c r="T202" s="10">
        <v>736.5</v>
      </c>
      <c r="U202" s="25"/>
      <c r="V202" s="46">
        <f t="shared" si="88"/>
        <v>736.5</v>
      </c>
      <c r="W202" s="25">
        <v>10.5</v>
      </c>
      <c r="X202" s="25">
        <v>0</v>
      </c>
      <c r="Y202" s="10">
        <f t="shared" si="89"/>
        <v>747</v>
      </c>
      <c r="Z202" s="10">
        <f t="shared" si="90"/>
        <v>248.2</v>
      </c>
      <c r="AA202" s="25">
        <v>33.6</v>
      </c>
      <c r="AB202" s="25">
        <f t="shared" si="91"/>
        <v>1.5</v>
      </c>
      <c r="AC202" s="25">
        <f t="shared" si="92"/>
        <v>175.8</v>
      </c>
      <c r="AD202" s="25">
        <f t="shared" si="93"/>
        <v>23.6</v>
      </c>
      <c r="AE202" s="25">
        <v>0</v>
      </c>
      <c r="AF202" s="10">
        <f t="shared" si="94"/>
        <v>1229.7</v>
      </c>
      <c r="AG202" s="11">
        <f t="shared" si="95"/>
        <v>0</v>
      </c>
      <c r="AH202" s="17">
        <f t="shared" si="96"/>
        <v>6904766</v>
      </c>
      <c r="AI202" s="11">
        <f t="shared" si="97"/>
        <v>196249</v>
      </c>
      <c r="AJ202" s="78"/>
      <c r="AK202" s="69">
        <v>407</v>
      </c>
      <c r="AL202" s="70">
        <f t="shared" si="98"/>
        <v>0</v>
      </c>
      <c r="AM202" s="1" t="b">
        <f t="shared" si="99"/>
        <v>0</v>
      </c>
      <c r="AN202" s="71">
        <f t="shared" si="100"/>
        <v>0</v>
      </c>
      <c r="AO202" s="72">
        <f t="shared" si="101"/>
        <v>0</v>
      </c>
      <c r="AP202" s="73">
        <f t="shared" si="102"/>
        <v>0</v>
      </c>
      <c r="AQ202" s="1" t="b">
        <f t="shared" si="103"/>
        <v>1</v>
      </c>
      <c r="AR202" s="1">
        <f t="shared" si="104"/>
        <v>553.16250000000002</v>
      </c>
      <c r="AS202" s="72">
        <f t="shared" si="105"/>
        <v>0.33231899999999998</v>
      </c>
      <c r="AT202" s="73">
        <f t="shared" si="106"/>
        <v>248.2</v>
      </c>
      <c r="AU202" s="74">
        <f t="shared" si="107"/>
        <v>0</v>
      </c>
      <c r="AV202" s="75">
        <f t="shared" si="108"/>
        <v>248.2</v>
      </c>
      <c r="AW202" s="78"/>
      <c r="AX202" s="33">
        <v>407</v>
      </c>
      <c r="AY202" s="34" t="s">
        <v>338</v>
      </c>
      <c r="AZ202" s="34" t="s">
        <v>340</v>
      </c>
      <c r="BA202" s="43" t="s">
        <v>447</v>
      </c>
      <c r="BB202" s="44">
        <v>1</v>
      </c>
      <c r="BC202" s="43" t="str">
        <f t="shared" si="112"/>
        <v>YES</v>
      </c>
      <c r="BD202" s="45">
        <f t="shared" si="109"/>
        <v>-16.5</v>
      </c>
      <c r="BE202" s="43" t="str">
        <f t="shared" si="110"/>
        <v>YES</v>
      </c>
      <c r="BF202" s="43" t="str">
        <f t="shared" si="111"/>
        <v>NO</v>
      </c>
    </row>
    <row r="203" spans="1:58" x14ac:dyDescent="0.35">
      <c r="A203" s="9">
        <v>408</v>
      </c>
      <c r="B203" s="1" t="s">
        <v>237</v>
      </c>
      <c r="C203" s="1" t="s">
        <v>240</v>
      </c>
      <c r="D203" s="26">
        <v>489.5</v>
      </c>
      <c r="E203" s="32">
        <v>480.1</v>
      </c>
      <c r="F203" s="10">
        <v>484.8</v>
      </c>
      <c r="G203" s="10">
        <v>6.5</v>
      </c>
      <c r="H203" s="10">
        <v>1</v>
      </c>
      <c r="I203" s="10">
        <f t="shared" si="85"/>
        <v>492.3</v>
      </c>
      <c r="J203" s="10">
        <v>205.9</v>
      </c>
      <c r="K203" s="11">
        <v>220395</v>
      </c>
      <c r="L203" s="10">
        <v>41</v>
      </c>
      <c r="M203" s="10">
        <v>0</v>
      </c>
      <c r="N203" s="10">
        <v>109.6</v>
      </c>
      <c r="O203" s="10">
        <v>23.1</v>
      </c>
      <c r="P203" s="10">
        <v>0</v>
      </c>
      <c r="Q203" s="10">
        <f t="shared" si="86"/>
        <v>871.9</v>
      </c>
      <c r="R203" s="11">
        <v>88311</v>
      </c>
      <c r="S203" s="17">
        <f t="shared" si="87"/>
        <v>4777389</v>
      </c>
      <c r="T203" s="10">
        <v>476.4</v>
      </c>
      <c r="U203" s="25"/>
      <c r="V203" s="46">
        <f t="shared" si="88"/>
        <v>476.4</v>
      </c>
      <c r="W203" s="25">
        <v>6.5</v>
      </c>
      <c r="X203" s="25">
        <v>1</v>
      </c>
      <c r="Y203" s="10">
        <f t="shared" si="89"/>
        <v>483.9</v>
      </c>
      <c r="Z203" s="10">
        <f t="shared" si="90"/>
        <v>204.2</v>
      </c>
      <c r="AA203" s="25">
        <v>41</v>
      </c>
      <c r="AB203" s="25">
        <f t="shared" si="91"/>
        <v>0</v>
      </c>
      <c r="AC203" s="25">
        <f t="shared" si="92"/>
        <v>109.6</v>
      </c>
      <c r="AD203" s="25">
        <f t="shared" si="93"/>
        <v>23.1</v>
      </c>
      <c r="AE203" s="25">
        <v>0</v>
      </c>
      <c r="AF203" s="10">
        <f t="shared" si="94"/>
        <v>861.8</v>
      </c>
      <c r="AG203" s="11">
        <f t="shared" si="95"/>
        <v>88311</v>
      </c>
      <c r="AH203" s="17">
        <f t="shared" si="96"/>
        <v>4927318</v>
      </c>
      <c r="AI203" s="11">
        <f t="shared" si="97"/>
        <v>149929</v>
      </c>
      <c r="AJ203" s="78"/>
      <c r="AK203" s="69">
        <v>408</v>
      </c>
      <c r="AL203" s="70">
        <f t="shared" si="98"/>
        <v>0</v>
      </c>
      <c r="AM203" s="1" t="b">
        <f t="shared" si="99"/>
        <v>0</v>
      </c>
      <c r="AN203" s="71">
        <f t="shared" si="100"/>
        <v>0</v>
      </c>
      <c r="AO203" s="72">
        <f t="shared" si="101"/>
        <v>0</v>
      </c>
      <c r="AP203" s="73">
        <f t="shared" si="102"/>
        <v>0</v>
      </c>
      <c r="AQ203" s="1" t="b">
        <f t="shared" si="103"/>
        <v>1</v>
      </c>
      <c r="AR203" s="1">
        <f t="shared" si="104"/>
        <v>226.33879999999999</v>
      </c>
      <c r="AS203" s="72">
        <f t="shared" si="105"/>
        <v>0.42204599999999998</v>
      </c>
      <c r="AT203" s="73">
        <f t="shared" si="106"/>
        <v>204.2</v>
      </c>
      <c r="AU203" s="74">
        <f t="shared" si="107"/>
        <v>0</v>
      </c>
      <c r="AV203" s="75">
        <f t="shared" si="108"/>
        <v>204.2</v>
      </c>
      <c r="AW203" s="78"/>
      <c r="AX203" s="33">
        <v>408</v>
      </c>
      <c r="AY203" s="34" t="s">
        <v>237</v>
      </c>
      <c r="AZ203" s="34" t="s">
        <v>240</v>
      </c>
      <c r="BA203" s="43" t="s">
        <v>447</v>
      </c>
      <c r="BB203" s="44">
        <v>1</v>
      </c>
      <c r="BC203" s="43" t="str">
        <f t="shared" si="112"/>
        <v>YES</v>
      </c>
      <c r="BD203" s="45">
        <f t="shared" si="109"/>
        <v>-3.7</v>
      </c>
      <c r="BE203" s="43" t="str">
        <f t="shared" si="110"/>
        <v>YES</v>
      </c>
      <c r="BF203" s="43" t="str">
        <f t="shared" si="111"/>
        <v>NO</v>
      </c>
    </row>
    <row r="204" spans="1:58" x14ac:dyDescent="0.35">
      <c r="A204" s="9">
        <v>409</v>
      </c>
      <c r="B204" s="1" t="s">
        <v>38</v>
      </c>
      <c r="C204" s="1" t="s">
        <v>40</v>
      </c>
      <c r="D204" s="26">
        <v>1446.5</v>
      </c>
      <c r="E204" s="32">
        <v>1413.5</v>
      </c>
      <c r="F204" s="10">
        <v>1430</v>
      </c>
      <c r="G204" s="10">
        <v>17</v>
      </c>
      <c r="H204" s="10">
        <v>0</v>
      </c>
      <c r="I204" s="10">
        <f t="shared" si="85"/>
        <v>1447</v>
      </c>
      <c r="J204" s="10">
        <v>136.69999999999999</v>
      </c>
      <c r="K204" s="11">
        <v>179154</v>
      </c>
      <c r="L204" s="10">
        <v>33.299999999999997</v>
      </c>
      <c r="M204" s="10">
        <v>1.1000000000000001</v>
      </c>
      <c r="N204" s="10">
        <v>458.3</v>
      </c>
      <c r="O204" s="10">
        <v>20.3</v>
      </c>
      <c r="P204" s="10">
        <v>0</v>
      </c>
      <c r="Q204" s="10">
        <f t="shared" si="86"/>
        <v>2096.6999999999998</v>
      </c>
      <c r="R204" s="11">
        <v>5600</v>
      </c>
      <c r="S204" s="17">
        <f t="shared" si="87"/>
        <v>11281653</v>
      </c>
      <c r="T204" s="10">
        <v>1395</v>
      </c>
      <c r="U204" s="25"/>
      <c r="V204" s="46">
        <f t="shared" si="88"/>
        <v>1395</v>
      </c>
      <c r="W204" s="25">
        <v>17</v>
      </c>
      <c r="X204" s="25">
        <v>0</v>
      </c>
      <c r="Y204" s="10">
        <f t="shared" si="89"/>
        <v>1412</v>
      </c>
      <c r="Z204" s="10">
        <f t="shared" si="90"/>
        <v>150.19999999999999</v>
      </c>
      <c r="AA204" s="25">
        <v>33.299999999999997</v>
      </c>
      <c r="AB204" s="25">
        <f t="shared" si="91"/>
        <v>1.1000000000000001</v>
      </c>
      <c r="AC204" s="25">
        <f t="shared" si="92"/>
        <v>458.3</v>
      </c>
      <c r="AD204" s="25">
        <f t="shared" si="93"/>
        <v>20.3</v>
      </c>
      <c r="AE204" s="25">
        <v>0</v>
      </c>
      <c r="AF204" s="10">
        <f t="shared" si="94"/>
        <v>2075.1999999999998</v>
      </c>
      <c r="AG204" s="11">
        <f t="shared" si="95"/>
        <v>5600</v>
      </c>
      <c r="AH204" s="17">
        <f t="shared" si="96"/>
        <v>11657848</v>
      </c>
      <c r="AI204" s="11">
        <f t="shared" si="97"/>
        <v>376195</v>
      </c>
      <c r="AJ204" s="78"/>
      <c r="AK204" s="69">
        <v>409</v>
      </c>
      <c r="AL204" s="70">
        <f t="shared" si="98"/>
        <v>0</v>
      </c>
      <c r="AM204" s="1" t="b">
        <f t="shared" si="99"/>
        <v>0</v>
      </c>
      <c r="AN204" s="71">
        <f t="shared" si="100"/>
        <v>0</v>
      </c>
      <c r="AO204" s="72">
        <f t="shared" si="101"/>
        <v>0</v>
      </c>
      <c r="AP204" s="73">
        <f t="shared" si="102"/>
        <v>0</v>
      </c>
      <c r="AQ204" s="1" t="b">
        <f t="shared" si="103"/>
        <v>1</v>
      </c>
      <c r="AR204" s="1">
        <f t="shared" si="104"/>
        <v>1376.1</v>
      </c>
      <c r="AS204" s="72">
        <f t="shared" si="105"/>
        <v>0.10638599999999999</v>
      </c>
      <c r="AT204" s="73">
        <f t="shared" si="106"/>
        <v>150.19999999999999</v>
      </c>
      <c r="AU204" s="74">
        <f t="shared" si="107"/>
        <v>0</v>
      </c>
      <c r="AV204" s="75">
        <f t="shared" si="108"/>
        <v>150.19999999999999</v>
      </c>
      <c r="AW204" s="78"/>
      <c r="AX204" s="33">
        <v>409</v>
      </c>
      <c r="AY204" s="34" t="s">
        <v>38</v>
      </c>
      <c r="AZ204" s="34" t="s">
        <v>40</v>
      </c>
      <c r="BA204" s="43" t="s">
        <v>447</v>
      </c>
      <c r="BB204" s="44">
        <v>1</v>
      </c>
      <c r="BC204" s="43" t="str">
        <f t="shared" si="112"/>
        <v>YES</v>
      </c>
      <c r="BD204" s="45">
        <f t="shared" si="109"/>
        <v>-18.5</v>
      </c>
      <c r="BE204" s="43" t="str">
        <f t="shared" si="110"/>
        <v>YES</v>
      </c>
      <c r="BF204" s="43" t="str">
        <f t="shared" si="111"/>
        <v>NO</v>
      </c>
    </row>
    <row r="205" spans="1:58" x14ac:dyDescent="0.35">
      <c r="A205" s="9">
        <v>410</v>
      </c>
      <c r="B205" s="1" t="s">
        <v>237</v>
      </c>
      <c r="C205" s="1" t="s">
        <v>241</v>
      </c>
      <c r="D205" s="26">
        <v>585</v>
      </c>
      <c r="E205" s="32">
        <v>575.70000000000005</v>
      </c>
      <c r="F205" s="10">
        <v>580.4</v>
      </c>
      <c r="G205" s="10">
        <v>12</v>
      </c>
      <c r="H205" s="10">
        <v>0</v>
      </c>
      <c r="I205" s="10">
        <f t="shared" si="85"/>
        <v>592.4</v>
      </c>
      <c r="J205" s="10">
        <v>228</v>
      </c>
      <c r="K205" s="11">
        <v>210130</v>
      </c>
      <c r="L205" s="10">
        <v>39.1</v>
      </c>
      <c r="M205" s="10">
        <v>0.6</v>
      </c>
      <c r="N205" s="10">
        <v>96.2</v>
      </c>
      <c r="O205" s="10">
        <v>25.4</v>
      </c>
      <c r="P205" s="10">
        <v>0</v>
      </c>
      <c r="Q205" s="10">
        <f t="shared" si="86"/>
        <v>981.7</v>
      </c>
      <c r="R205" s="11">
        <v>79556</v>
      </c>
      <c r="S205" s="17">
        <f t="shared" si="87"/>
        <v>5359139</v>
      </c>
      <c r="T205" s="10">
        <v>556.9</v>
      </c>
      <c r="U205" s="25"/>
      <c r="V205" s="46">
        <f t="shared" si="88"/>
        <v>556.9</v>
      </c>
      <c r="W205" s="25">
        <v>12</v>
      </c>
      <c r="X205" s="25">
        <v>0</v>
      </c>
      <c r="Y205" s="10">
        <f t="shared" si="89"/>
        <v>568.9</v>
      </c>
      <c r="Z205" s="10">
        <f t="shared" si="90"/>
        <v>223.5</v>
      </c>
      <c r="AA205" s="25">
        <v>39.1</v>
      </c>
      <c r="AB205" s="25">
        <f t="shared" si="91"/>
        <v>0.6</v>
      </c>
      <c r="AC205" s="25">
        <f t="shared" si="92"/>
        <v>96.2</v>
      </c>
      <c r="AD205" s="25">
        <f t="shared" si="93"/>
        <v>25.4</v>
      </c>
      <c r="AE205" s="25">
        <v>0</v>
      </c>
      <c r="AF205" s="10">
        <f t="shared" si="94"/>
        <v>953.7</v>
      </c>
      <c r="AG205" s="11">
        <f t="shared" si="95"/>
        <v>79556</v>
      </c>
      <c r="AH205" s="17">
        <f t="shared" si="96"/>
        <v>5434582</v>
      </c>
      <c r="AI205" s="11">
        <f t="shared" si="97"/>
        <v>75443</v>
      </c>
      <c r="AJ205" s="78"/>
      <c r="AK205" s="69">
        <v>410</v>
      </c>
      <c r="AL205" s="70">
        <f t="shared" si="98"/>
        <v>0</v>
      </c>
      <c r="AM205" s="1" t="b">
        <f t="shared" si="99"/>
        <v>0</v>
      </c>
      <c r="AN205" s="71">
        <f t="shared" si="100"/>
        <v>0</v>
      </c>
      <c r="AO205" s="72">
        <f t="shared" si="101"/>
        <v>0</v>
      </c>
      <c r="AP205" s="73">
        <f t="shared" si="102"/>
        <v>0</v>
      </c>
      <c r="AQ205" s="1" t="b">
        <f t="shared" si="103"/>
        <v>1</v>
      </c>
      <c r="AR205" s="1">
        <f t="shared" si="104"/>
        <v>332.7638</v>
      </c>
      <c r="AS205" s="72">
        <f t="shared" si="105"/>
        <v>0.39282800000000001</v>
      </c>
      <c r="AT205" s="73">
        <f t="shared" si="106"/>
        <v>223.5</v>
      </c>
      <c r="AU205" s="74">
        <f t="shared" si="107"/>
        <v>0</v>
      </c>
      <c r="AV205" s="75">
        <f t="shared" si="108"/>
        <v>223.5</v>
      </c>
      <c r="AW205" s="78"/>
      <c r="AX205" s="33">
        <v>410</v>
      </c>
      <c r="AY205" s="34" t="s">
        <v>237</v>
      </c>
      <c r="AZ205" s="34" t="s">
        <v>241</v>
      </c>
      <c r="BA205" s="43" t="s">
        <v>447</v>
      </c>
      <c r="BB205" s="44">
        <v>0</v>
      </c>
      <c r="BC205" s="43" t="str">
        <f t="shared" si="112"/>
        <v>NO</v>
      </c>
      <c r="BD205" s="45">
        <f t="shared" si="109"/>
        <v>-18.8</v>
      </c>
      <c r="BE205" s="43" t="str">
        <f t="shared" si="110"/>
        <v>YES</v>
      </c>
      <c r="BF205" s="43" t="str">
        <f t="shared" si="111"/>
        <v>NO</v>
      </c>
    </row>
    <row r="206" spans="1:58" x14ac:dyDescent="0.35">
      <c r="A206" s="9">
        <v>411</v>
      </c>
      <c r="B206" s="1" t="s">
        <v>237</v>
      </c>
      <c r="C206" s="1" t="s">
        <v>242</v>
      </c>
      <c r="D206" s="26">
        <v>269</v>
      </c>
      <c r="E206" s="32">
        <v>266</v>
      </c>
      <c r="F206" s="10">
        <v>267.5</v>
      </c>
      <c r="G206" s="10">
        <v>3.5</v>
      </c>
      <c r="H206" s="10">
        <v>0</v>
      </c>
      <c r="I206" s="10">
        <f t="shared" si="85"/>
        <v>271</v>
      </c>
      <c r="J206" s="10">
        <v>152</v>
      </c>
      <c r="K206" s="11">
        <v>106937</v>
      </c>
      <c r="L206" s="10">
        <v>19.899999999999999</v>
      </c>
      <c r="M206" s="10">
        <v>0.4</v>
      </c>
      <c r="N206" s="10">
        <v>28.1</v>
      </c>
      <c r="O206" s="10">
        <v>6</v>
      </c>
      <c r="P206" s="10">
        <v>0</v>
      </c>
      <c r="Q206" s="10">
        <f t="shared" si="86"/>
        <v>477.4</v>
      </c>
      <c r="R206" s="11">
        <v>0</v>
      </c>
      <c r="S206" s="17">
        <f t="shared" si="87"/>
        <v>2567457</v>
      </c>
      <c r="T206" s="10">
        <v>256.60000000000002</v>
      </c>
      <c r="U206" s="25"/>
      <c r="V206" s="46">
        <f t="shared" si="88"/>
        <v>256.60000000000002</v>
      </c>
      <c r="W206" s="25">
        <v>3.5</v>
      </c>
      <c r="X206" s="25">
        <v>0</v>
      </c>
      <c r="Y206" s="10">
        <f t="shared" si="89"/>
        <v>260.10000000000002</v>
      </c>
      <c r="Z206" s="10">
        <f t="shared" si="90"/>
        <v>153.4</v>
      </c>
      <c r="AA206" s="25">
        <v>19.899999999999999</v>
      </c>
      <c r="AB206" s="25">
        <f t="shared" si="91"/>
        <v>0.4</v>
      </c>
      <c r="AC206" s="25">
        <f t="shared" si="92"/>
        <v>28.1</v>
      </c>
      <c r="AD206" s="25">
        <f t="shared" si="93"/>
        <v>6</v>
      </c>
      <c r="AE206" s="25">
        <v>0</v>
      </c>
      <c r="AF206" s="10">
        <f t="shared" si="94"/>
        <v>467.9</v>
      </c>
      <c r="AG206" s="11">
        <f t="shared" si="95"/>
        <v>0</v>
      </c>
      <c r="AH206" s="17">
        <f t="shared" si="96"/>
        <v>2627259</v>
      </c>
      <c r="AI206" s="11">
        <f t="shared" si="97"/>
        <v>59802</v>
      </c>
      <c r="AJ206" s="78"/>
      <c r="AK206" s="69">
        <v>411</v>
      </c>
      <c r="AL206" s="70">
        <f t="shared" si="98"/>
        <v>0</v>
      </c>
      <c r="AM206" s="1" t="b">
        <f t="shared" si="99"/>
        <v>1</v>
      </c>
      <c r="AN206" s="71">
        <f t="shared" si="100"/>
        <v>1545.7660000000001</v>
      </c>
      <c r="AO206" s="72">
        <f t="shared" si="101"/>
        <v>0.58994999999999997</v>
      </c>
      <c r="AP206" s="73">
        <f t="shared" si="102"/>
        <v>153.4</v>
      </c>
      <c r="AQ206" s="1" t="b">
        <f t="shared" si="103"/>
        <v>0</v>
      </c>
      <c r="AR206" s="1">
        <f t="shared" si="104"/>
        <v>0</v>
      </c>
      <c r="AS206" s="72">
        <f t="shared" si="105"/>
        <v>0</v>
      </c>
      <c r="AT206" s="73">
        <f t="shared" si="106"/>
        <v>0</v>
      </c>
      <c r="AU206" s="74">
        <f t="shared" si="107"/>
        <v>0</v>
      </c>
      <c r="AV206" s="75">
        <f t="shared" si="108"/>
        <v>153.4</v>
      </c>
      <c r="AW206" s="78"/>
      <c r="AX206" s="33">
        <v>411</v>
      </c>
      <c r="AY206" s="34" t="s">
        <v>237</v>
      </c>
      <c r="AZ206" s="34" t="s">
        <v>242</v>
      </c>
      <c r="BA206" s="43" t="s">
        <v>447</v>
      </c>
      <c r="BB206" s="44">
        <v>0</v>
      </c>
      <c r="BC206" s="43" t="str">
        <f t="shared" si="112"/>
        <v>NO</v>
      </c>
      <c r="BD206" s="45">
        <f t="shared" si="109"/>
        <v>-9.4</v>
      </c>
      <c r="BE206" s="43" t="str">
        <f t="shared" si="110"/>
        <v>YES</v>
      </c>
      <c r="BF206" s="43" t="str">
        <f t="shared" si="111"/>
        <v>NO</v>
      </c>
    </row>
    <row r="207" spans="1:58" x14ac:dyDescent="0.35">
      <c r="A207" s="9">
        <v>412</v>
      </c>
      <c r="B207" s="1" t="s">
        <v>367</v>
      </c>
      <c r="C207" s="1" t="s">
        <v>368</v>
      </c>
      <c r="D207" s="26">
        <v>413.2</v>
      </c>
      <c r="E207" s="32">
        <v>395.5</v>
      </c>
      <c r="F207" s="10">
        <v>404.4</v>
      </c>
      <c r="G207" s="10">
        <v>7.5</v>
      </c>
      <c r="H207" s="10">
        <v>0</v>
      </c>
      <c r="I207" s="10">
        <f t="shared" si="85"/>
        <v>411.9</v>
      </c>
      <c r="J207" s="10">
        <v>183.8</v>
      </c>
      <c r="K207" s="11">
        <v>208981</v>
      </c>
      <c r="L207" s="10">
        <v>38.9</v>
      </c>
      <c r="M207" s="10">
        <v>3.1</v>
      </c>
      <c r="N207" s="10">
        <v>52.3</v>
      </c>
      <c r="O207" s="10">
        <v>15.2</v>
      </c>
      <c r="P207" s="10">
        <v>0</v>
      </c>
      <c r="Q207" s="10">
        <f t="shared" si="86"/>
        <v>705.2</v>
      </c>
      <c r="R207" s="11">
        <v>0</v>
      </c>
      <c r="S207" s="17">
        <f t="shared" si="87"/>
        <v>3792566</v>
      </c>
      <c r="T207" s="10">
        <v>384.1</v>
      </c>
      <c r="U207" s="25"/>
      <c r="V207" s="46">
        <f t="shared" si="88"/>
        <v>384.1</v>
      </c>
      <c r="W207" s="25">
        <v>7.5</v>
      </c>
      <c r="X207" s="25">
        <v>0</v>
      </c>
      <c r="Y207" s="10">
        <f t="shared" si="89"/>
        <v>391.6</v>
      </c>
      <c r="Z207" s="10">
        <f t="shared" si="90"/>
        <v>177.4</v>
      </c>
      <c r="AA207" s="25">
        <v>38.9</v>
      </c>
      <c r="AB207" s="25">
        <f t="shared" si="91"/>
        <v>3.1</v>
      </c>
      <c r="AC207" s="25">
        <f t="shared" si="92"/>
        <v>52.3</v>
      </c>
      <c r="AD207" s="25">
        <f t="shared" si="93"/>
        <v>15.2</v>
      </c>
      <c r="AE207" s="25">
        <v>0</v>
      </c>
      <c r="AF207" s="10">
        <f t="shared" si="94"/>
        <v>678.5</v>
      </c>
      <c r="AG207" s="11">
        <f t="shared" si="95"/>
        <v>0</v>
      </c>
      <c r="AH207" s="17">
        <f t="shared" si="96"/>
        <v>3809778</v>
      </c>
      <c r="AI207" s="11">
        <f t="shared" si="97"/>
        <v>17212</v>
      </c>
      <c r="AJ207" s="78"/>
      <c r="AK207" s="69">
        <v>412</v>
      </c>
      <c r="AL207" s="70">
        <f t="shared" si="98"/>
        <v>0</v>
      </c>
      <c r="AM207" s="1" t="b">
        <f t="shared" si="99"/>
        <v>0</v>
      </c>
      <c r="AN207" s="71">
        <f t="shared" si="100"/>
        <v>0</v>
      </c>
      <c r="AO207" s="72">
        <f t="shared" si="101"/>
        <v>0</v>
      </c>
      <c r="AP207" s="73">
        <f t="shared" si="102"/>
        <v>0</v>
      </c>
      <c r="AQ207" s="1" t="b">
        <f t="shared" si="103"/>
        <v>1</v>
      </c>
      <c r="AR207" s="1">
        <f t="shared" si="104"/>
        <v>113.355</v>
      </c>
      <c r="AS207" s="72">
        <f t="shared" si="105"/>
        <v>0.453065</v>
      </c>
      <c r="AT207" s="73">
        <f t="shared" si="106"/>
        <v>177.4</v>
      </c>
      <c r="AU207" s="74">
        <f t="shared" si="107"/>
        <v>0</v>
      </c>
      <c r="AV207" s="75">
        <f t="shared" si="108"/>
        <v>177.4</v>
      </c>
      <c r="AW207" s="78"/>
      <c r="AX207" s="33">
        <v>412</v>
      </c>
      <c r="AY207" s="34" t="s">
        <v>367</v>
      </c>
      <c r="AZ207" s="34" t="s">
        <v>368</v>
      </c>
      <c r="BA207" s="43" t="s">
        <v>447</v>
      </c>
      <c r="BB207" s="44">
        <v>0</v>
      </c>
      <c r="BC207" s="43" t="str">
        <f t="shared" si="112"/>
        <v>NO</v>
      </c>
      <c r="BD207" s="45">
        <f t="shared" si="109"/>
        <v>-11.4</v>
      </c>
      <c r="BE207" s="43" t="str">
        <f t="shared" si="110"/>
        <v>YES</v>
      </c>
      <c r="BF207" s="43" t="str">
        <f t="shared" si="111"/>
        <v>NO</v>
      </c>
    </row>
    <row r="208" spans="1:58" x14ac:dyDescent="0.35">
      <c r="A208" s="9">
        <v>413</v>
      </c>
      <c r="B208" s="1" t="s">
        <v>276</v>
      </c>
      <c r="C208" s="1" t="s">
        <v>278</v>
      </c>
      <c r="D208" s="26">
        <v>1697.5</v>
      </c>
      <c r="E208" s="32">
        <v>1648.6</v>
      </c>
      <c r="F208" s="10">
        <v>1673.1</v>
      </c>
      <c r="G208" s="10">
        <v>40.5</v>
      </c>
      <c r="H208" s="10">
        <v>0</v>
      </c>
      <c r="I208" s="10">
        <f t="shared" si="85"/>
        <v>1713.6</v>
      </c>
      <c r="J208" s="10">
        <v>60</v>
      </c>
      <c r="K208" s="11">
        <v>540096</v>
      </c>
      <c r="L208" s="10">
        <v>100.4</v>
      </c>
      <c r="M208" s="10">
        <v>11.1</v>
      </c>
      <c r="N208" s="10">
        <v>524.29999999999995</v>
      </c>
      <c r="O208" s="10">
        <v>40</v>
      </c>
      <c r="P208" s="10">
        <v>0</v>
      </c>
      <c r="Q208" s="10">
        <f t="shared" si="86"/>
        <v>2449.4</v>
      </c>
      <c r="R208" s="11">
        <v>44800</v>
      </c>
      <c r="S208" s="17">
        <f t="shared" si="87"/>
        <v>13217673</v>
      </c>
      <c r="T208" s="10">
        <v>1574.5</v>
      </c>
      <c r="U208" s="25"/>
      <c r="V208" s="46">
        <f t="shared" si="88"/>
        <v>1574.5</v>
      </c>
      <c r="W208" s="25">
        <v>40.5</v>
      </c>
      <c r="X208" s="25">
        <v>0</v>
      </c>
      <c r="Y208" s="10">
        <f t="shared" si="89"/>
        <v>1615</v>
      </c>
      <c r="Z208" s="10">
        <f t="shared" si="90"/>
        <v>60.4</v>
      </c>
      <c r="AA208" s="25">
        <v>100.4</v>
      </c>
      <c r="AB208" s="25">
        <f t="shared" si="91"/>
        <v>11.1</v>
      </c>
      <c r="AC208" s="25">
        <f t="shared" si="92"/>
        <v>524.29999999999995</v>
      </c>
      <c r="AD208" s="25">
        <f t="shared" si="93"/>
        <v>40</v>
      </c>
      <c r="AE208" s="25">
        <v>0</v>
      </c>
      <c r="AF208" s="10">
        <f t="shared" si="94"/>
        <v>2351.1999999999998</v>
      </c>
      <c r="AG208" s="11">
        <f t="shared" si="95"/>
        <v>44800</v>
      </c>
      <c r="AH208" s="17">
        <f t="shared" si="96"/>
        <v>13246788</v>
      </c>
      <c r="AI208" s="11">
        <f t="shared" si="97"/>
        <v>29115</v>
      </c>
      <c r="AJ208" s="78"/>
      <c r="AK208" s="69">
        <v>413</v>
      </c>
      <c r="AL208" s="70">
        <f t="shared" si="98"/>
        <v>0</v>
      </c>
      <c r="AM208" s="1" t="b">
        <f t="shared" si="99"/>
        <v>0</v>
      </c>
      <c r="AN208" s="71">
        <f t="shared" si="100"/>
        <v>0</v>
      </c>
      <c r="AO208" s="72">
        <f t="shared" si="101"/>
        <v>0</v>
      </c>
      <c r="AP208" s="73">
        <f t="shared" si="102"/>
        <v>0</v>
      </c>
      <c r="AQ208" s="1" t="b">
        <f t="shared" si="103"/>
        <v>1</v>
      </c>
      <c r="AR208" s="1">
        <f t="shared" si="104"/>
        <v>1627.3125</v>
      </c>
      <c r="AS208" s="72">
        <f t="shared" si="105"/>
        <v>3.7416999999999999E-2</v>
      </c>
      <c r="AT208" s="73">
        <f t="shared" si="106"/>
        <v>60.4</v>
      </c>
      <c r="AU208" s="74">
        <f t="shared" si="107"/>
        <v>0</v>
      </c>
      <c r="AV208" s="75">
        <f t="shared" si="108"/>
        <v>60.4</v>
      </c>
      <c r="AW208" s="78"/>
      <c r="AX208" s="33">
        <v>413</v>
      </c>
      <c r="AY208" s="34" t="s">
        <v>276</v>
      </c>
      <c r="AZ208" s="34" t="s">
        <v>278</v>
      </c>
      <c r="BA208" s="43" t="s">
        <v>447</v>
      </c>
      <c r="BB208" s="44">
        <v>1</v>
      </c>
      <c r="BC208" s="43" t="str">
        <f t="shared" si="112"/>
        <v>YES</v>
      </c>
      <c r="BD208" s="45">
        <f t="shared" si="109"/>
        <v>-74.099999999999994</v>
      </c>
      <c r="BE208" s="43" t="str">
        <f t="shared" si="110"/>
        <v>YES</v>
      </c>
      <c r="BF208" s="43" t="str">
        <f t="shared" si="111"/>
        <v>NO</v>
      </c>
    </row>
    <row r="209" spans="1:58" x14ac:dyDescent="0.35">
      <c r="A209" s="9">
        <v>415</v>
      </c>
      <c r="B209" s="1" t="s">
        <v>51</v>
      </c>
      <c r="C209" s="1" t="s">
        <v>52</v>
      </c>
      <c r="D209" s="26">
        <v>855</v>
      </c>
      <c r="E209" s="32">
        <v>847.5</v>
      </c>
      <c r="F209" s="10">
        <v>851.3</v>
      </c>
      <c r="G209" s="10">
        <v>11</v>
      </c>
      <c r="H209" s="10">
        <v>0</v>
      </c>
      <c r="I209" s="10">
        <f t="shared" si="85"/>
        <v>862.3</v>
      </c>
      <c r="J209" s="10">
        <v>252.8</v>
      </c>
      <c r="K209" s="11">
        <v>284606</v>
      </c>
      <c r="L209" s="10">
        <v>52.9</v>
      </c>
      <c r="M209" s="10">
        <v>1.7</v>
      </c>
      <c r="N209" s="10">
        <v>227</v>
      </c>
      <c r="O209" s="10">
        <v>17.3</v>
      </c>
      <c r="P209" s="10">
        <v>0</v>
      </c>
      <c r="Q209" s="10">
        <f t="shared" si="86"/>
        <v>1414</v>
      </c>
      <c r="R209" s="11">
        <v>21280</v>
      </c>
      <c r="S209" s="17">
        <f t="shared" si="87"/>
        <v>7625772</v>
      </c>
      <c r="T209" s="10">
        <v>837.2</v>
      </c>
      <c r="U209" s="25"/>
      <c r="V209" s="46">
        <f t="shared" si="88"/>
        <v>837.2</v>
      </c>
      <c r="W209" s="25">
        <v>11</v>
      </c>
      <c r="X209" s="25">
        <v>0</v>
      </c>
      <c r="Y209" s="10">
        <f t="shared" si="89"/>
        <v>848.2</v>
      </c>
      <c r="Z209" s="10">
        <f t="shared" si="90"/>
        <v>252.7</v>
      </c>
      <c r="AA209" s="25">
        <v>52.9</v>
      </c>
      <c r="AB209" s="25">
        <f t="shared" si="91"/>
        <v>1.7</v>
      </c>
      <c r="AC209" s="25">
        <f t="shared" si="92"/>
        <v>227</v>
      </c>
      <c r="AD209" s="25">
        <f t="shared" si="93"/>
        <v>17.3</v>
      </c>
      <c r="AE209" s="25">
        <v>0</v>
      </c>
      <c r="AF209" s="10">
        <f t="shared" si="94"/>
        <v>1399.8</v>
      </c>
      <c r="AG209" s="11">
        <f t="shared" si="95"/>
        <v>21280</v>
      </c>
      <c r="AH209" s="17">
        <f t="shared" si="96"/>
        <v>7881157</v>
      </c>
      <c r="AI209" s="11">
        <f t="shared" si="97"/>
        <v>255385</v>
      </c>
      <c r="AJ209" s="78"/>
      <c r="AK209" s="69">
        <v>415</v>
      </c>
      <c r="AL209" s="70">
        <f t="shared" si="98"/>
        <v>0</v>
      </c>
      <c r="AM209" s="1" t="b">
        <f t="shared" si="99"/>
        <v>0</v>
      </c>
      <c r="AN209" s="71">
        <f t="shared" si="100"/>
        <v>0</v>
      </c>
      <c r="AO209" s="72">
        <f t="shared" si="101"/>
        <v>0</v>
      </c>
      <c r="AP209" s="73">
        <f t="shared" si="102"/>
        <v>0</v>
      </c>
      <c r="AQ209" s="1" t="b">
        <f t="shared" si="103"/>
        <v>1</v>
      </c>
      <c r="AR209" s="1">
        <f t="shared" si="104"/>
        <v>678.39750000000004</v>
      </c>
      <c r="AS209" s="72">
        <f t="shared" si="105"/>
        <v>0.29793599999999998</v>
      </c>
      <c r="AT209" s="73">
        <f t="shared" si="106"/>
        <v>252.7</v>
      </c>
      <c r="AU209" s="74">
        <f t="shared" si="107"/>
        <v>0</v>
      </c>
      <c r="AV209" s="75">
        <f t="shared" si="108"/>
        <v>252.7</v>
      </c>
      <c r="AW209" s="78"/>
      <c r="AX209" s="33">
        <v>415</v>
      </c>
      <c r="AY209" s="34" t="s">
        <v>51</v>
      </c>
      <c r="AZ209" s="34" t="s">
        <v>52</v>
      </c>
      <c r="BA209" s="43" t="s">
        <v>447</v>
      </c>
      <c r="BB209" s="44">
        <v>1</v>
      </c>
      <c r="BC209" s="43" t="str">
        <f t="shared" si="112"/>
        <v>YES</v>
      </c>
      <c r="BD209" s="45">
        <f t="shared" si="109"/>
        <v>-10.3</v>
      </c>
      <c r="BE209" s="43" t="str">
        <f t="shared" si="110"/>
        <v>YES</v>
      </c>
      <c r="BF209" s="43" t="str">
        <f t="shared" si="111"/>
        <v>NO</v>
      </c>
    </row>
    <row r="210" spans="1:58" x14ac:dyDescent="0.35">
      <c r="A210" s="9">
        <v>416</v>
      </c>
      <c r="B210" s="1" t="s">
        <v>256</v>
      </c>
      <c r="C210" s="1" t="s">
        <v>259</v>
      </c>
      <c r="D210" s="26">
        <v>1688.6</v>
      </c>
      <c r="E210" s="32">
        <v>1656.7</v>
      </c>
      <c r="F210" s="10">
        <v>1672.7</v>
      </c>
      <c r="G210" s="10">
        <v>11.5</v>
      </c>
      <c r="H210" s="10">
        <v>0</v>
      </c>
      <c r="I210" s="10">
        <f t="shared" si="85"/>
        <v>1684.2</v>
      </c>
      <c r="J210" s="10">
        <v>59</v>
      </c>
      <c r="K210" s="11">
        <v>613617</v>
      </c>
      <c r="L210" s="10">
        <v>114.1</v>
      </c>
      <c r="M210" s="10">
        <v>5.9</v>
      </c>
      <c r="N210" s="10">
        <v>133.6</v>
      </c>
      <c r="O210" s="10">
        <v>23.6</v>
      </c>
      <c r="P210" s="10">
        <v>89.9</v>
      </c>
      <c r="Q210" s="10">
        <f t="shared" si="86"/>
        <v>2110.3000000000002</v>
      </c>
      <c r="R210" s="11">
        <v>138058</v>
      </c>
      <c r="S210" s="17">
        <f t="shared" si="87"/>
        <v>11487251</v>
      </c>
      <c r="T210" s="10">
        <v>1628</v>
      </c>
      <c r="U210" s="25"/>
      <c r="V210" s="46">
        <f t="shared" si="88"/>
        <v>1628</v>
      </c>
      <c r="W210" s="25">
        <v>11.5</v>
      </c>
      <c r="X210" s="25">
        <v>0</v>
      </c>
      <c r="Y210" s="10">
        <f t="shared" si="89"/>
        <v>1639.5</v>
      </c>
      <c r="Z210" s="10">
        <f t="shared" si="90"/>
        <v>57.4</v>
      </c>
      <c r="AA210" s="25">
        <v>114.1</v>
      </c>
      <c r="AB210" s="25">
        <f t="shared" si="91"/>
        <v>5.9</v>
      </c>
      <c r="AC210" s="25">
        <f t="shared" si="92"/>
        <v>133.6</v>
      </c>
      <c r="AD210" s="25">
        <f t="shared" si="93"/>
        <v>23.6</v>
      </c>
      <c r="AE210" s="25">
        <v>89.9</v>
      </c>
      <c r="AF210" s="10">
        <f t="shared" si="94"/>
        <v>2064</v>
      </c>
      <c r="AG210" s="11">
        <f t="shared" si="95"/>
        <v>138058</v>
      </c>
      <c r="AH210" s="17">
        <f t="shared" si="96"/>
        <v>11727418</v>
      </c>
      <c r="AI210" s="11">
        <f t="shared" si="97"/>
        <v>240167</v>
      </c>
      <c r="AJ210" s="78"/>
      <c r="AK210" s="69">
        <v>416</v>
      </c>
      <c r="AL210" s="70">
        <f t="shared" si="98"/>
        <v>0</v>
      </c>
      <c r="AM210" s="1" t="b">
        <f t="shared" si="99"/>
        <v>0</v>
      </c>
      <c r="AN210" s="71">
        <f t="shared" si="100"/>
        <v>0</v>
      </c>
      <c r="AO210" s="72">
        <f t="shared" si="101"/>
        <v>0</v>
      </c>
      <c r="AP210" s="73">
        <f t="shared" si="102"/>
        <v>0</v>
      </c>
      <c r="AQ210" s="1" t="b">
        <f t="shared" si="103"/>
        <v>0</v>
      </c>
      <c r="AR210" s="1">
        <f t="shared" si="104"/>
        <v>0</v>
      </c>
      <c r="AS210" s="72">
        <f t="shared" si="105"/>
        <v>0</v>
      </c>
      <c r="AT210" s="73">
        <f t="shared" si="106"/>
        <v>0</v>
      </c>
      <c r="AU210" s="74">
        <f t="shared" si="107"/>
        <v>57.4</v>
      </c>
      <c r="AV210" s="75">
        <f t="shared" si="108"/>
        <v>57.4</v>
      </c>
      <c r="AW210" s="78"/>
      <c r="AX210" s="33">
        <v>416</v>
      </c>
      <c r="AY210" s="34" t="s">
        <v>256</v>
      </c>
      <c r="AZ210" s="34" t="s">
        <v>259</v>
      </c>
      <c r="BA210" s="43" t="s">
        <v>447</v>
      </c>
      <c r="BB210" s="44">
        <v>1</v>
      </c>
      <c r="BC210" s="43" t="str">
        <f t="shared" si="112"/>
        <v>YES</v>
      </c>
      <c r="BD210" s="45">
        <f t="shared" si="109"/>
        <v>-28.7</v>
      </c>
      <c r="BE210" s="43" t="str">
        <f t="shared" si="110"/>
        <v>YES</v>
      </c>
      <c r="BF210" s="43" t="str">
        <f t="shared" si="111"/>
        <v>NO</v>
      </c>
    </row>
    <row r="211" spans="1:58" x14ac:dyDescent="0.35">
      <c r="A211" s="9">
        <v>417</v>
      </c>
      <c r="B211" s="1" t="s">
        <v>268</v>
      </c>
      <c r="C211" s="1" t="s">
        <v>269</v>
      </c>
      <c r="D211" s="26">
        <v>747</v>
      </c>
      <c r="E211" s="32">
        <v>735.5</v>
      </c>
      <c r="F211" s="10">
        <v>741.3</v>
      </c>
      <c r="G211" s="10">
        <v>10.5</v>
      </c>
      <c r="H211" s="10">
        <v>0</v>
      </c>
      <c r="I211" s="10">
        <f t="shared" si="85"/>
        <v>751.8</v>
      </c>
      <c r="J211" s="10">
        <v>248.6</v>
      </c>
      <c r="K211" s="11">
        <v>361174</v>
      </c>
      <c r="L211" s="10">
        <v>67.2</v>
      </c>
      <c r="M211" s="10">
        <v>1.3</v>
      </c>
      <c r="N211" s="10">
        <v>192.6</v>
      </c>
      <c r="O211" s="10">
        <v>26.6</v>
      </c>
      <c r="P211" s="10">
        <v>0</v>
      </c>
      <c r="Q211" s="10">
        <f t="shared" si="86"/>
        <v>1288.0999999999999</v>
      </c>
      <c r="R211" s="11">
        <v>0</v>
      </c>
      <c r="S211" s="17">
        <f t="shared" si="87"/>
        <v>6927402</v>
      </c>
      <c r="T211" s="10">
        <v>735.5</v>
      </c>
      <c r="U211" s="25"/>
      <c r="V211" s="46">
        <f t="shared" si="88"/>
        <v>735.5</v>
      </c>
      <c r="W211" s="25">
        <v>10.5</v>
      </c>
      <c r="X211" s="25">
        <v>0</v>
      </c>
      <c r="Y211" s="10">
        <f t="shared" si="89"/>
        <v>746</v>
      </c>
      <c r="Z211" s="10">
        <f t="shared" si="90"/>
        <v>248.2</v>
      </c>
      <c r="AA211" s="25">
        <v>67.2</v>
      </c>
      <c r="AB211" s="25">
        <f t="shared" si="91"/>
        <v>1.3</v>
      </c>
      <c r="AC211" s="25">
        <f t="shared" si="92"/>
        <v>192.6</v>
      </c>
      <c r="AD211" s="25">
        <f t="shared" si="93"/>
        <v>26.6</v>
      </c>
      <c r="AE211" s="25">
        <v>0</v>
      </c>
      <c r="AF211" s="10">
        <f t="shared" si="94"/>
        <v>1281.9000000000001</v>
      </c>
      <c r="AG211" s="11">
        <f t="shared" si="95"/>
        <v>0</v>
      </c>
      <c r="AH211" s="17">
        <f t="shared" si="96"/>
        <v>7197869</v>
      </c>
      <c r="AI211" s="11">
        <f t="shared" si="97"/>
        <v>270467</v>
      </c>
      <c r="AJ211" s="78"/>
      <c r="AK211" s="69">
        <v>417</v>
      </c>
      <c r="AL211" s="70">
        <f t="shared" si="98"/>
        <v>0</v>
      </c>
      <c r="AM211" s="1" t="b">
        <f t="shared" si="99"/>
        <v>0</v>
      </c>
      <c r="AN211" s="71">
        <f t="shared" si="100"/>
        <v>0</v>
      </c>
      <c r="AO211" s="72">
        <f t="shared" si="101"/>
        <v>0</v>
      </c>
      <c r="AP211" s="73">
        <f t="shared" si="102"/>
        <v>0</v>
      </c>
      <c r="AQ211" s="1" t="b">
        <f t="shared" si="103"/>
        <v>1</v>
      </c>
      <c r="AR211" s="1">
        <f t="shared" si="104"/>
        <v>551.92499999999995</v>
      </c>
      <c r="AS211" s="72">
        <f t="shared" si="105"/>
        <v>0.33265800000000001</v>
      </c>
      <c r="AT211" s="73">
        <f t="shared" si="106"/>
        <v>248.2</v>
      </c>
      <c r="AU211" s="74">
        <f t="shared" si="107"/>
        <v>0</v>
      </c>
      <c r="AV211" s="75">
        <f t="shared" si="108"/>
        <v>248.2</v>
      </c>
      <c r="AW211" s="78"/>
      <c r="AX211" s="33">
        <v>417</v>
      </c>
      <c r="AY211" s="34" t="s">
        <v>268</v>
      </c>
      <c r="AZ211" s="34" t="s">
        <v>269</v>
      </c>
      <c r="BA211" s="43" t="s">
        <v>447</v>
      </c>
      <c r="BB211" s="44">
        <v>1</v>
      </c>
      <c r="BC211" s="43" t="str">
        <f t="shared" si="112"/>
        <v>YES</v>
      </c>
      <c r="BD211" s="45">
        <f t="shared" si="109"/>
        <v>0</v>
      </c>
      <c r="BE211" s="43" t="str">
        <f t="shared" si="110"/>
        <v>NO</v>
      </c>
      <c r="BF211" s="43" t="str">
        <f t="shared" si="111"/>
        <v>NO</v>
      </c>
    </row>
    <row r="212" spans="1:58" x14ac:dyDescent="0.35">
      <c r="A212" s="9">
        <v>418</v>
      </c>
      <c r="B212" s="1" t="s">
        <v>247</v>
      </c>
      <c r="C212" s="1" t="s">
        <v>249</v>
      </c>
      <c r="D212" s="26">
        <v>2200.1999999999998</v>
      </c>
      <c r="E212" s="32">
        <v>2139</v>
      </c>
      <c r="F212" s="10">
        <v>2169.6</v>
      </c>
      <c r="G212" s="10">
        <v>39.5</v>
      </c>
      <c r="H212" s="10">
        <v>0</v>
      </c>
      <c r="I212" s="10">
        <f t="shared" si="85"/>
        <v>2209.1</v>
      </c>
      <c r="J212" s="10">
        <v>77.400000000000006</v>
      </c>
      <c r="K212" s="11">
        <v>220950</v>
      </c>
      <c r="L212" s="10">
        <v>41.1</v>
      </c>
      <c r="M212" s="10">
        <v>13</v>
      </c>
      <c r="N212" s="10">
        <v>411.3</v>
      </c>
      <c r="O212" s="10">
        <v>45.2</v>
      </c>
      <c r="P212" s="10">
        <v>0</v>
      </c>
      <c r="Q212" s="10">
        <f t="shared" si="86"/>
        <v>2797.1</v>
      </c>
      <c r="R212" s="11">
        <v>348728</v>
      </c>
      <c r="S212" s="17">
        <f t="shared" si="87"/>
        <v>15391532</v>
      </c>
      <c r="T212" s="10">
        <v>2003.8</v>
      </c>
      <c r="U212" s="25"/>
      <c r="V212" s="46">
        <f t="shared" si="88"/>
        <v>2003.8</v>
      </c>
      <c r="W212" s="25">
        <v>39.5</v>
      </c>
      <c r="X212" s="25">
        <v>0</v>
      </c>
      <c r="Y212" s="10">
        <f t="shared" si="89"/>
        <v>2043.3</v>
      </c>
      <c r="Z212" s="10">
        <f t="shared" si="90"/>
        <v>71.599999999999994</v>
      </c>
      <c r="AA212" s="25">
        <v>41.1</v>
      </c>
      <c r="AB212" s="25">
        <f t="shared" si="91"/>
        <v>13</v>
      </c>
      <c r="AC212" s="25">
        <f t="shared" si="92"/>
        <v>411.3</v>
      </c>
      <c r="AD212" s="25">
        <f t="shared" si="93"/>
        <v>45.2</v>
      </c>
      <c r="AE212" s="25">
        <v>0</v>
      </c>
      <c r="AF212" s="10">
        <f t="shared" si="94"/>
        <v>2625.5</v>
      </c>
      <c r="AG212" s="11">
        <f t="shared" si="95"/>
        <v>348728</v>
      </c>
      <c r="AH212" s="17">
        <f t="shared" si="96"/>
        <v>15090911</v>
      </c>
      <c r="AI212" s="11">
        <f t="shared" si="97"/>
        <v>-300621</v>
      </c>
      <c r="AJ212" s="78"/>
      <c r="AK212" s="69">
        <v>418</v>
      </c>
      <c r="AL212" s="70">
        <f t="shared" si="98"/>
        <v>0</v>
      </c>
      <c r="AM212" s="1" t="b">
        <f t="shared" si="99"/>
        <v>0</v>
      </c>
      <c r="AN212" s="71">
        <f t="shared" si="100"/>
        <v>0</v>
      </c>
      <c r="AO212" s="72">
        <f t="shared" si="101"/>
        <v>0</v>
      </c>
      <c r="AP212" s="73">
        <f t="shared" si="102"/>
        <v>0</v>
      </c>
      <c r="AQ212" s="1" t="b">
        <f t="shared" si="103"/>
        <v>0</v>
      </c>
      <c r="AR212" s="1">
        <f t="shared" si="104"/>
        <v>0</v>
      </c>
      <c r="AS212" s="72">
        <f t="shared" si="105"/>
        <v>0</v>
      </c>
      <c r="AT212" s="73">
        <f t="shared" si="106"/>
        <v>0</v>
      </c>
      <c r="AU212" s="74">
        <f t="shared" si="107"/>
        <v>71.599999999999994</v>
      </c>
      <c r="AV212" s="75">
        <f t="shared" si="108"/>
        <v>71.599999999999994</v>
      </c>
      <c r="AW212" s="78"/>
      <c r="AX212" s="33">
        <v>418</v>
      </c>
      <c r="AY212" s="34" t="s">
        <v>247</v>
      </c>
      <c r="AZ212" s="34" t="s">
        <v>249</v>
      </c>
      <c r="BA212" s="43" t="s">
        <v>447</v>
      </c>
      <c r="BB212" s="44">
        <v>1</v>
      </c>
      <c r="BC212" s="43" t="str">
        <f t="shared" si="112"/>
        <v>YES</v>
      </c>
      <c r="BD212" s="45">
        <f t="shared" si="109"/>
        <v>-135.19999999999999</v>
      </c>
      <c r="BE212" s="43" t="str">
        <f t="shared" si="110"/>
        <v>YES</v>
      </c>
      <c r="BF212" s="43" t="str">
        <f t="shared" si="111"/>
        <v>NO</v>
      </c>
    </row>
    <row r="213" spans="1:58" x14ac:dyDescent="0.35">
      <c r="A213" s="9">
        <v>419</v>
      </c>
      <c r="B213" s="1" t="s">
        <v>247</v>
      </c>
      <c r="C213" s="1" t="s">
        <v>250</v>
      </c>
      <c r="D213" s="26">
        <v>316.8</v>
      </c>
      <c r="E213" s="32">
        <v>336.5</v>
      </c>
      <c r="F213" s="10">
        <v>347</v>
      </c>
      <c r="G213" s="10">
        <v>4.5</v>
      </c>
      <c r="H213" s="10">
        <v>0</v>
      </c>
      <c r="I213" s="10">
        <f t="shared" si="85"/>
        <v>351.5</v>
      </c>
      <c r="J213" s="10">
        <v>164</v>
      </c>
      <c r="K213" s="11">
        <v>219569</v>
      </c>
      <c r="L213" s="10">
        <v>40.799999999999997</v>
      </c>
      <c r="M213" s="10">
        <v>0.9</v>
      </c>
      <c r="N213" s="10">
        <v>59.8</v>
      </c>
      <c r="O213" s="10">
        <v>4.0999999999999996</v>
      </c>
      <c r="P213" s="10">
        <v>0</v>
      </c>
      <c r="Q213" s="10">
        <f t="shared" si="86"/>
        <v>621.1</v>
      </c>
      <c r="R213" s="11">
        <v>0</v>
      </c>
      <c r="S213" s="17">
        <f t="shared" si="87"/>
        <v>3340276</v>
      </c>
      <c r="T213" s="10">
        <v>347</v>
      </c>
      <c r="U213" s="25"/>
      <c r="V213" s="46">
        <f t="shared" si="88"/>
        <v>347</v>
      </c>
      <c r="W213" s="25">
        <v>4.5</v>
      </c>
      <c r="X213" s="25">
        <v>0</v>
      </c>
      <c r="Y213" s="10">
        <f t="shared" si="89"/>
        <v>351.5</v>
      </c>
      <c r="Z213" s="10">
        <f t="shared" si="90"/>
        <v>164</v>
      </c>
      <c r="AA213" s="25">
        <v>40.799999999999997</v>
      </c>
      <c r="AB213" s="25">
        <f t="shared" si="91"/>
        <v>0.9</v>
      </c>
      <c r="AC213" s="25">
        <f t="shared" si="92"/>
        <v>59.8</v>
      </c>
      <c r="AD213" s="25">
        <f t="shared" si="93"/>
        <v>4.0999999999999996</v>
      </c>
      <c r="AE213" s="25">
        <v>0</v>
      </c>
      <c r="AF213" s="10">
        <f t="shared" si="94"/>
        <v>621.1</v>
      </c>
      <c r="AG213" s="11">
        <f t="shared" si="95"/>
        <v>0</v>
      </c>
      <c r="AH213" s="17">
        <f t="shared" si="96"/>
        <v>3487477</v>
      </c>
      <c r="AI213" s="11">
        <f t="shared" si="97"/>
        <v>147201</v>
      </c>
      <c r="AJ213" s="78"/>
      <c r="AK213" s="69">
        <v>419</v>
      </c>
      <c r="AL213" s="70">
        <f t="shared" si="98"/>
        <v>0</v>
      </c>
      <c r="AM213" s="1" t="b">
        <f t="shared" si="99"/>
        <v>0</v>
      </c>
      <c r="AN213" s="71">
        <f t="shared" si="100"/>
        <v>0</v>
      </c>
      <c r="AO213" s="72">
        <f t="shared" si="101"/>
        <v>0</v>
      </c>
      <c r="AP213" s="73">
        <f t="shared" si="102"/>
        <v>0</v>
      </c>
      <c r="AQ213" s="1" t="b">
        <f t="shared" si="103"/>
        <v>1</v>
      </c>
      <c r="AR213" s="1">
        <f t="shared" si="104"/>
        <v>63.731299999999997</v>
      </c>
      <c r="AS213" s="72">
        <f t="shared" si="105"/>
        <v>0.46668900000000002</v>
      </c>
      <c r="AT213" s="73">
        <f t="shared" si="106"/>
        <v>164</v>
      </c>
      <c r="AU213" s="74">
        <f t="shared" si="107"/>
        <v>0</v>
      </c>
      <c r="AV213" s="75">
        <f t="shared" si="108"/>
        <v>164</v>
      </c>
      <c r="AW213" s="78"/>
      <c r="AX213" s="33">
        <v>419</v>
      </c>
      <c r="AY213" s="34" t="s">
        <v>247</v>
      </c>
      <c r="AZ213" s="34" t="s">
        <v>250</v>
      </c>
      <c r="BA213" s="43" t="s">
        <v>447</v>
      </c>
      <c r="BB213" s="44">
        <v>0</v>
      </c>
      <c r="BC213" s="43" t="str">
        <f t="shared" si="112"/>
        <v>NO</v>
      </c>
      <c r="BD213" s="45">
        <f t="shared" si="109"/>
        <v>10.5</v>
      </c>
      <c r="BE213" s="43" t="str">
        <f t="shared" si="110"/>
        <v>NO</v>
      </c>
      <c r="BF213" s="43" t="str">
        <f t="shared" si="111"/>
        <v>NO</v>
      </c>
    </row>
    <row r="214" spans="1:58" x14ac:dyDescent="0.35">
      <c r="A214" s="9">
        <v>420</v>
      </c>
      <c r="B214" s="1" t="s">
        <v>285</v>
      </c>
      <c r="C214" s="1" t="s">
        <v>286</v>
      </c>
      <c r="D214" s="26">
        <v>671</v>
      </c>
      <c r="E214" s="32">
        <v>652</v>
      </c>
      <c r="F214" s="10">
        <v>661.5</v>
      </c>
      <c r="G214" s="10">
        <v>14</v>
      </c>
      <c r="H214" s="10">
        <v>0</v>
      </c>
      <c r="I214" s="10">
        <f t="shared" si="85"/>
        <v>675.5</v>
      </c>
      <c r="J214" s="10">
        <v>240.9</v>
      </c>
      <c r="K214" s="11">
        <v>132942</v>
      </c>
      <c r="L214" s="10">
        <v>24.7</v>
      </c>
      <c r="M214" s="10">
        <v>0.4</v>
      </c>
      <c r="N214" s="10">
        <v>161.4</v>
      </c>
      <c r="O214" s="10">
        <v>16.8</v>
      </c>
      <c r="P214" s="10">
        <v>0</v>
      </c>
      <c r="Q214" s="10">
        <f t="shared" si="86"/>
        <v>1119.7</v>
      </c>
      <c r="R214" s="11">
        <v>25236</v>
      </c>
      <c r="S214" s="17">
        <f t="shared" si="87"/>
        <v>6046983</v>
      </c>
      <c r="T214" s="10">
        <v>630.5</v>
      </c>
      <c r="U214" s="25"/>
      <c r="V214" s="46">
        <f t="shared" si="88"/>
        <v>630.5</v>
      </c>
      <c r="W214" s="25">
        <v>14</v>
      </c>
      <c r="X214" s="25">
        <v>0</v>
      </c>
      <c r="Y214" s="10">
        <f t="shared" si="89"/>
        <v>644.5</v>
      </c>
      <c r="Z214" s="10">
        <f t="shared" si="90"/>
        <v>236.6</v>
      </c>
      <c r="AA214" s="25">
        <v>24.7</v>
      </c>
      <c r="AB214" s="25">
        <f t="shared" si="91"/>
        <v>0.4</v>
      </c>
      <c r="AC214" s="25">
        <f t="shared" si="92"/>
        <v>161.4</v>
      </c>
      <c r="AD214" s="25">
        <f t="shared" si="93"/>
        <v>16.8</v>
      </c>
      <c r="AE214" s="25">
        <v>0</v>
      </c>
      <c r="AF214" s="10">
        <f t="shared" si="94"/>
        <v>1084.4000000000001</v>
      </c>
      <c r="AG214" s="11">
        <f t="shared" si="95"/>
        <v>25236</v>
      </c>
      <c r="AH214" s="17">
        <f t="shared" si="96"/>
        <v>6114142</v>
      </c>
      <c r="AI214" s="11">
        <f t="shared" si="97"/>
        <v>67159</v>
      </c>
      <c r="AJ214" s="78"/>
      <c r="AK214" s="69">
        <v>420</v>
      </c>
      <c r="AL214" s="70">
        <f t="shared" si="98"/>
        <v>0</v>
      </c>
      <c r="AM214" s="1" t="b">
        <f t="shared" si="99"/>
        <v>0</v>
      </c>
      <c r="AN214" s="71">
        <f t="shared" si="100"/>
        <v>0</v>
      </c>
      <c r="AO214" s="72">
        <f t="shared" si="101"/>
        <v>0</v>
      </c>
      <c r="AP214" s="73">
        <f t="shared" si="102"/>
        <v>0</v>
      </c>
      <c r="AQ214" s="1" t="b">
        <f t="shared" si="103"/>
        <v>1</v>
      </c>
      <c r="AR214" s="1">
        <f t="shared" si="104"/>
        <v>426.31880000000001</v>
      </c>
      <c r="AS214" s="72">
        <f t="shared" si="105"/>
        <v>0.367143</v>
      </c>
      <c r="AT214" s="73">
        <f t="shared" si="106"/>
        <v>236.6</v>
      </c>
      <c r="AU214" s="74">
        <f t="shared" si="107"/>
        <v>0</v>
      </c>
      <c r="AV214" s="75">
        <f t="shared" si="108"/>
        <v>236.6</v>
      </c>
      <c r="AW214" s="78"/>
      <c r="AX214" s="33">
        <v>420</v>
      </c>
      <c r="AY214" s="34" t="s">
        <v>285</v>
      </c>
      <c r="AZ214" s="34" t="s">
        <v>286</v>
      </c>
      <c r="BA214" s="43" t="s">
        <v>447</v>
      </c>
      <c r="BB214" s="44">
        <v>1</v>
      </c>
      <c r="BC214" s="43" t="str">
        <f t="shared" si="112"/>
        <v>YES</v>
      </c>
      <c r="BD214" s="45">
        <f t="shared" si="109"/>
        <v>-21.5</v>
      </c>
      <c r="BE214" s="43" t="str">
        <f t="shared" si="110"/>
        <v>YES</v>
      </c>
      <c r="BF214" s="43" t="str">
        <f t="shared" si="111"/>
        <v>NO</v>
      </c>
    </row>
    <row r="215" spans="1:58" x14ac:dyDescent="0.35">
      <c r="A215" s="9">
        <v>421</v>
      </c>
      <c r="B215" s="1" t="s">
        <v>285</v>
      </c>
      <c r="C215" s="1" t="s">
        <v>287</v>
      </c>
      <c r="D215" s="26">
        <v>394</v>
      </c>
      <c r="E215" s="32">
        <v>394</v>
      </c>
      <c r="F215" s="10">
        <v>394</v>
      </c>
      <c r="G215" s="10">
        <v>6.5</v>
      </c>
      <c r="H215" s="10">
        <v>0</v>
      </c>
      <c r="I215" s="10">
        <f t="shared" si="85"/>
        <v>400.5</v>
      </c>
      <c r="J215" s="10">
        <v>180.2</v>
      </c>
      <c r="K215" s="11">
        <v>165674</v>
      </c>
      <c r="L215" s="10">
        <v>30.8</v>
      </c>
      <c r="M215" s="10">
        <v>0</v>
      </c>
      <c r="N215" s="10">
        <v>50.3</v>
      </c>
      <c r="O215" s="10">
        <v>4.4000000000000004</v>
      </c>
      <c r="P215" s="10">
        <v>0</v>
      </c>
      <c r="Q215" s="10">
        <f t="shared" si="86"/>
        <v>666.2</v>
      </c>
      <c r="R215" s="11">
        <v>0</v>
      </c>
      <c r="S215" s="17">
        <f t="shared" si="87"/>
        <v>3582824</v>
      </c>
      <c r="T215" s="10">
        <v>318.2</v>
      </c>
      <c r="U215" s="25"/>
      <c r="V215" s="46">
        <f t="shared" si="88"/>
        <v>318.2</v>
      </c>
      <c r="W215" s="25">
        <v>6.5</v>
      </c>
      <c r="X215" s="25">
        <v>0</v>
      </c>
      <c r="Y215" s="10">
        <f t="shared" si="89"/>
        <v>324.7</v>
      </c>
      <c r="Z215" s="10">
        <f t="shared" si="90"/>
        <v>154.5</v>
      </c>
      <c r="AA215" s="25">
        <v>30.8</v>
      </c>
      <c r="AB215" s="25">
        <f t="shared" si="91"/>
        <v>0</v>
      </c>
      <c r="AC215" s="25">
        <f t="shared" si="92"/>
        <v>50.3</v>
      </c>
      <c r="AD215" s="25">
        <f t="shared" si="93"/>
        <v>4.4000000000000004</v>
      </c>
      <c r="AE215" s="25">
        <v>0</v>
      </c>
      <c r="AF215" s="10">
        <f t="shared" si="94"/>
        <v>564.70000000000005</v>
      </c>
      <c r="AG215" s="11">
        <f t="shared" si="95"/>
        <v>0</v>
      </c>
      <c r="AH215" s="17">
        <f t="shared" si="96"/>
        <v>3170791</v>
      </c>
      <c r="AI215" s="11">
        <f t="shared" si="97"/>
        <v>-412033</v>
      </c>
      <c r="AJ215" s="78"/>
      <c r="AK215" s="69">
        <v>421</v>
      </c>
      <c r="AL215" s="70">
        <f t="shared" si="98"/>
        <v>0</v>
      </c>
      <c r="AM215" s="1" t="b">
        <f t="shared" si="99"/>
        <v>0</v>
      </c>
      <c r="AN215" s="71">
        <f t="shared" si="100"/>
        <v>0</v>
      </c>
      <c r="AO215" s="72">
        <f t="shared" si="101"/>
        <v>0</v>
      </c>
      <c r="AP215" s="73">
        <f t="shared" si="102"/>
        <v>0</v>
      </c>
      <c r="AQ215" s="1" t="b">
        <f t="shared" si="103"/>
        <v>1</v>
      </c>
      <c r="AR215" s="1">
        <f t="shared" si="104"/>
        <v>30.566299999999998</v>
      </c>
      <c r="AS215" s="72">
        <f t="shared" si="105"/>
        <v>0.47579399999999999</v>
      </c>
      <c r="AT215" s="73">
        <f t="shared" si="106"/>
        <v>154.5</v>
      </c>
      <c r="AU215" s="74">
        <f t="shared" si="107"/>
        <v>0</v>
      </c>
      <c r="AV215" s="75">
        <f t="shared" si="108"/>
        <v>154.5</v>
      </c>
      <c r="AW215" s="78"/>
      <c r="AX215" s="33">
        <v>421</v>
      </c>
      <c r="AY215" s="34" t="s">
        <v>285</v>
      </c>
      <c r="AZ215" s="34" t="s">
        <v>287</v>
      </c>
      <c r="BA215" s="43" t="s">
        <v>447</v>
      </c>
      <c r="BB215" s="44">
        <v>0</v>
      </c>
      <c r="BC215" s="43" t="str">
        <f t="shared" si="112"/>
        <v>NO</v>
      </c>
      <c r="BD215" s="45">
        <f t="shared" si="109"/>
        <v>-75.8</v>
      </c>
      <c r="BE215" s="43" t="str">
        <f t="shared" si="110"/>
        <v>YES</v>
      </c>
      <c r="BF215" s="43" t="str">
        <f t="shared" si="111"/>
        <v>NO</v>
      </c>
    </row>
    <row r="216" spans="1:58" x14ac:dyDescent="0.35">
      <c r="A216" s="9">
        <v>422</v>
      </c>
      <c r="B216" s="1" t="s">
        <v>206</v>
      </c>
      <c r="C216" s="1" t="s">
        <v>207</v>
      </c>
      <c r="D216" s="26">
        <v>277.5</v>
      </c>
      <c r="E216" s="32">
        <v>260.5</v>
      </c>
      <c r="F216" s="10">
        <v>269</v>
      </c>
      <c r="G216" s="10">
        <v>5</v>
      </c>
      <c r="H216" s="10">
        <v>0</v>
      </c>
      <c r="I216" s="10">
        <f t="shared" si="85"/>
        <v>274</v>
      </c>
      <c r="J216" s="10">
        <v>151.6</v>
      </c>
      <c r="K216" s="11">
        <v>134646</v>
      </c>
      <c r="L216" s="10">
        <v>25</v>
      </c>
      <c r="M216" s="10">
        <v>3.9</v>
      </c>
      <c r="N216" s="10">
        <v>44.6</v>
      </c>
      <c r="O216" s="10">
        <v>5.5</v>
      </c>
      <c r="P216" s="10">
        <v>0</v>
      </c>
      <c r="Q216" s="10">
        <f t="shared" si="86"/>
        <v>504.6</v>
      </c>
      <c r="R216" s="11">
        <v>0</v>
      </c>
      <c r="S216" s="17">
        <f t="shared" si="87"/>
        <v>2713739</v>
      </c>
      <c r="T216" s="10">
        <v>246.4</v>
      </c>
      <c r="U216" s="25"/>
      <c r="V216" s="46">
        <f t="shared" si="88"/>
        <v>246.4</v>
      </c>
      <c r="W216" s="25">
        <v>5</v>
      </c>
      <c r="X216" s="25">
        <v>0</v>
      </c>
      <c r="Y216" s="10">
        <f t="shared" si="89"/>
        <v>251.4</v>
      </c>
      <c r="Z216" s="10">
        <f t="shared" si="90"/>
        <v>154.1</v>
      </c>
      <c r="AA216" s="25">
        <v>25</v>
      </c>
      <c r="AB216" s="25">
        <f t="shared" si="91"/>
        <v>3.9</v>
      </c>
      <c r="AC216" s="25">
        <f t="shared" si="92"/>
        <v>44.6</v>
      </c>
      <c r="AD216" s="25">
        <f t="shared" si="93"/>
        <v>5.5</v>
      </c>
      <c r="AE216" s="25">
        <v>0</v>
      </c>
      <c r="AF216" s="10">
        <f t="shared" si="94"/>
        <v>484.5</v>
      </c>
      <c r="AG216" s="11">
        <f t="shared" si="95"/>
        <v>0</v>
      </c>
      <c r="AH216" s="17">
        <f t="shared" si="96"/>
        <v>2720468</v>
      </c>
      <c r="AI216" s="11">
        <f t="shared" si="97"/>
        <v>6729</v>
      </c>
      <c r="AJ216" s="78"/>
      <c r="AK216" s="69">
        <v>422</v>
      </c>
      <c r="AL216" s="70">
        <f t="shared" si="98"/>
        <v>0</v>
      </c>
      <c r="AM216" s="1" t="b">
        <f t="shared" si="99"/>
        <v>1</v>
      </c>
      <c r="AN216" s="71">
        <f t="shared" si="100"/>
        <v>1461.7670000000001</v>
      </c>
      <c r="AO216" s="72">
        <f t="shared" si="101"/>
        <v>0.61301099999999997</v>
      </c>
      <c r="AP216" s="73">
        <f t="shared" si="102"/>
        <v>154.1</v>
      </c>
      <c r="AQ216" s="1" t="b">
        <f t="shared" si="103"/>
        <v>0</v>
      </c>
      <c r="AR216" s="1">
        <f t="shared" si="104"/>
        <v>0</v>
      </c>
      <c r="AS216" s="72">
        <f t="shared" si="105"/>
        <v>0</v>
      </c>
      <c r="AT216" s="73">
        <f t="shared" si="106"/>
        <v>0</v>
      </c>
      <c r="AU216" s="74">
        <f t="shared" si="107"/>
        <v>0</v>
      </c>
      <c r="AV216" s="75">
        <f t="shared" si="108"/>
        <v>154.1</v>
      </c>
      <c r="AW216" s="78"/>
      <c r="AX216" s="33">
        <v>422</v>
      </c>
      <c r="AY216" s="34" t="s">
        <v>206</v>
      </c>
      <c r="AZ216" s="34" t="s">
        <v>207</v>
      </c>
      <c r="BA216" s="43" t="s">
        <v>447</v>
      </c>
      <c r="BB216" s="44">
        <v>1</v>
      </c>
      <c r="BC216" s="43" t="str">
        <f t="shared" si="112"/>
        <v>YES</v>
      </c>
      <c r="BD216" s="45">
        <f t="shared" si="109"/>
        <v>-14.1</v>
      </c>
      <c r="BE216" s="43" t="str">
        <f t="shared" si="110"/>
        <v>YES</v>
      </c>
      <c r="BF216" s="43" t="str">
        <f t="shared" si="111"/>
        <v>NO</v>
      </c>
    </row>
    <row r="217" spans="1:58" x14ac:dyDescent="0.35">
      <c r="A217" s="9">
        <v>423</v>
      </c>
      <c r="B217" s="1" t="s">
        <v>247</v>
      </c>
      <c r="C217" s="1" t="s">
        <v>251</v>
      </c>
      <c r="D217" s="26">
        <v>450.1</v>
      </c>
      <c r="E217" s="32">
        <v>476.6</v>
      </c>
      <c r="F217" s="10">
        <v>476.6</v>
      </c>
      <c r="G217" s="10">
        <v>12.5</v>
      </c>
      <c r="H217" s="10">
        <v>0</v>
      </c>
      <c r="I217" s="10">
        <f t="shared" si="85"/>
        <v>489.1</v>
      </c>
      <c r="J217" s="10">
        <v>205.4</v>
      </c>
      <c r="K217" s="11">
        <v>159786</v>
      </c>
      <c r="L217" s="10">
        <v>29.7</v>
      </c>
      <c r="M217" s="10">
        <v>0.7</v>
      </c>
      <c r="N217" s="10">
        <v>86.2</v>
      </c>
      <c r="O217" s="10">
        <v>19.3</v>
      </c>
      <c r="P217" s="10">
        <v>0</v>
      </c>
      <c r="Q217" s="10">
        <f t="shared" si="86"/>
        <v>830.4</v>
      </c>
      <c r="R217" s="11">
        <v>0</v>
      </c>
      <c r="S217" s="17">
        <f t="shared" si="87"/>
        <v>4465891</v>
      </c>
      <c r="T217" s="10">
        <v>471.1</v>
      </c>
      <c r="U217" s="25"/>
      <c r="V217" s="46">
        <f t="shared" si="88"/>
        <v>471.1</v>
      </c>
      <c r="W217" s="25">
        <v>12.5</v>
      </c>
      <c r="X217" s="25">
        <v>0</v>
      </c>
      <c r="Y217" s="10">
        <f t="shared" si="89"/>
        <v>483.6</v>
      </c>
      <c r="Z217" s="10">
        <f t="shared" si="90"/>
        <v>204</v>
      </c>
      <c r="AA217" s="25">
        <v>29.7</v>
      </c>
      <c r="AB217" s="25">
        <f t="shared" si="91"/>
        <v>0.7</v>
      </c>
      <c r="AC217" s="25">
        <f t="shared" si="92"/>
        <v>86.2</v>
      </c>
      <c r="AD217" s="25">
        <f t="shared" si="93"/>
        <v>19.3</v>
      </c>
      <c r="AE217" s="25">
        <v>0</v>
      </c>
      <c r="AF217" s="10">
        <f t="shared" si="94"/>
        <v>823.5</v>
      </c>
      <c r="AG217" s="11">
        <f t="shared" si="95"/>
        <v>0</v>
      </c>
      <c r="AH217" s="17">
        <f t="shared" si="96"/>
        <v>4623953</v>
      </c>
      <c r="AI217" s="11">
        <f t="shared" si="97"/>
        <v>158062</v>
      </c>
      <c r="AJ217" s="78"/>
      <c r="AK217" s="69">
        <v>423</v>
      </c>
      <c r="AL217" s="70">
        <f t="shared" si="98"/>
        <v>0</v>
      </c>
      <c r="AM217" s="1" t="b">
        <f t="shared" si="99"/>
        <v>0</v>
      </c>
      <c r="AN217" s="71">
        <f t="shared" si="100"/>
        <v>0</v>
      </c>
      <c r="AO217" s="72">
        <f t="shared" si="101"/>
        <v>0</v>
      </c>
      <c r="AP217" s="73">
        <f t="shared" si="102"/>
        <v>0</v>
      </c>
      <c r="AQ217" s="1" t="b">
        <f t="shared" si="103"/>
        <v>1</v>
      </c>
      <c r="AR217" s="1">
        <f t="shared" si="104"/>
        <v>227.20500000000001</v>
      </c>
      <c r="AS217" s="72">
        <f t="shared" si="105"/>
        <v>0.42180800000000002</v>
      </c>
      <c r="AT217" s="73">
        <f t="shared" si="106"/>
        <v>204</v>
      </c>
      <c r="AU217" s="74">
        <f t="shared" si="107"/>
        <v>0</v>
      </c>
      <c r="AV217" s="75">
        <f t="shared" si="108"/>
        <v>204</v>
      </c>
      <c r="AW217" s="78"/>
      <c r="AX217" s="33">
        <v>423</v>
      </c>
      <c r="AY217" s="34" t="s">
        <v>247</v>
      </c>
      <c r="AZ217" s="34" t="s">
        <v>251</v>
      </c>
      <c r="BA217" s="43" t="s">
        <v>447</v>
      </c>
      <c r="BB217" s="44">
        <v>0</v>
      </c>
      <c r="BC217" s="43" t="str">
        <f t="shared" si="112"/>
        <v>NO</v>
      </c>
      <c r="BD217" s="45">
        <f t="shared" si="109"/>
        <v>-5.5</v>
      </c>
      <c r="BE217" s="43" t="str">
        <f t="shared" si="110"/>
        <v>YES</v>
      </c>
      <c r="BF217" s="43" t="str">
        <f t="shared" si="111"/>
        <v>NO</v>
      </c>
    </row>
    <row r="218" spans="1:58" x14ac:dyDescent="0.35">
      <c r="A218" s="9">
        <v>426</v>
      </c>
      <c r="B218" s="1" t="s">
        <v>320</v>
      </c>
      <c r="C218" s="1" t="s">
        <v>322</v>
      </c>
      <c r="D218" s="26">
        <v>202.7</v>
      </c>
      <c r="E218" s="32">
        <v>203.5</v>
      </c>
      <c r="F218" s="10">
        <v>212.5</v>
      </c>
      <c r="G218" s="10">
        <v>3</v>
      </c>
      <c r="H218" s="10">
        <v>0</v>
      </c>
      <c r="I218" s="10">
        <f t="shared" si="85"/>
        <v>215.5</v>
      </c>
      <c r="J218" s="10">
        <v>152.6</v>
      </c>
      <c r="K218" s="11">
        <v>134407</v>
      </c>
      <c r="L218" s="10">
        <v>25</v>
      </c>
      <c r="M218" s="10">
        <v>0</v>
      </c>
      <c r="N218" s="10">
        <v>47.4</v>
      </c>
      <c r="O218" s="10">
        <v>5.7</v>
      </c>
      <c r="P218" s="10">
        <v>0</v>
      </c>
      <c r="Q218" s="10">
        <f t="shared" si="86"/>
        <v>446.2</v>
      </c>
      <c r="R218" s="11">
        <v>0</v>
      </c>
      <c r="S218" s="17">
        <f t="shared" si="87"/>
        <v>2399664</v>
      </c>
      <c r="T218" s="10">
        <v>212.5</v>
      </c>
      <c r="U218" s="25"/>
      <c r="V218" s="46">
        <f t="shared" si="88"/>
        <v>212.5</v>
      </c>
      <c r="W218" s="25">
        <v>3</v>
      </c>
      <c r="X218" s="25">
        <v>0</v>
      </c>
      <c r="Y218" s="10">
        <f t="shared" si="89"/>
        <v>215.5</v>
      </c>
      <c r="Z218" s="10">
        <f t="shared" si="90"/>
        <v>152.6</v>
      </c>
      <c r="AA218" s="25">
        <v>25</v>
      </c>
      <c r="AB218" s="25">
        <f t="shared" si="91"/>
        <v>0</v>
      </c>
      <c r="AC218" s="25">
        <f t="shared" si="92"/>
        <v>47.4</v>
      </c>
      <c r="AD218" s="25">
        <f t="shared" si="93"/>
        <v>5.7</v>
      </c>
      <c r="AE218" s="25">
        <v>0</v>
      </c>
      <c r="AF218" s="10">
        <f t="shared" si="94"/>
        <v>446.2</v>
      </c>
      <c r="AG218" s="11">
        <f t="shared" si="95"/>
        <v>0</v>
      </c>
      <c r="AH218" s="17">
        <f t="shared" si="96"/>
        <v>2505413</v>
      </c>
      <c r="AI218" s="11">
        <f t="shared" si="97"/>
        <v>105749</v>
      </c>
      <c r="AJ218" s="78"/>
      <c r="AK218" s="69">
        <v>426</v>
      </c>
      <c r="AL218" s="70">
        <f t="shared" si="98"/>
        <v>0</v>
      </c>
      <c r="AM218" s="1" t="b">
        <f t="shared" si="99"/>
        <v>1</v>
      </c>
      <c r="AN218" s="71">
        <f t="shared" si="100"/>
        <v>1115.153</v>
      </c>
      <c r="AO218" s="72">
        <f t="shared" si="101"/>
        <v>0.70817200000000002</v>
      </c>
      <c r="AP218" s="73">
        <f t="shared" si="102"/>
        <v>152.6</v>
      </c>
      <c r="AQ218" s="1" t="b">
        <f t="shared" si="103"/>
        <v>0</v>
      </c>
      <c r="AR218" s="1">
        <f t="shared" si="104"/>
        <v>0</v>
      </c>
      <c r="AS218" s="72">
        <f t="shared" si="105"/>
        <v>0</v>
      </c>
      <c r="AT218" s="73">
        <f t="shared" si="106"/>
        <v>0</v>
      </c>
      <c r="AU218" s="74">
        <f t="shared" si="107"/>
        <v>0</v>
      </c>
      <c r="AV218" s="75">
        <f t="shared" si="108"/>
        <v>152.6</v>
      </c>
      <c r="AW218" s="78"/>
      <c r="AX218" s="33">
        <v>426</v>
      </c>
      <c r="AY218" s="34" t="s">
        <v>320</v>
      </c>
      <c r="AZ218" s="34" t="s">
        <v>322</v>
      </c>
      <c r="BA218" s="43" t="s">
        <v>447</v>
      </c>
      <c r="BB218" s="44">
        <v>0</v>
      </c>
      <c r="BC218" s="43" t="str">
        <f t="shared" si="112"/>
        <v>NO</v>
      </c>
      <c r="BD218" s="45">
        <f t="shared" si="109"/>
        <v>9</v>
      </c>
      <c r="BE218" s="43" t="str">
        <f t="shared" si="110"/>
        <v>NO</v>
      </c>
      <c r="BF218" s="43" t="str">
        <f t="shared" si="111"/>
        <v>NO</v>
      </c>
    </row>
    <row r="219" spans="1:58" x14ac:dyDescent="0.35">
      <c r="A219" s="9">
        <v>428</v>
      </c>
      <c r="B219" s="1" t="s">
        <v>44</v>
      </c>
      <c r="C219" s="1" t="s">
        <v>46</v>
      </c>
      <c r="D219" s="26">
        <v>2770.2</v>
      </c>
      <c r="E219" s="32">
        <v>2777.9</v>
      </c>
      <c r="F219" s="10">
        <v>2777.9</v>
      </c>
      <c r="G219" s="10">
        <v>66</v>
      </c>
      <c r="H219" s="10">
        <v>0</v>
      </c>
      <c r="I219" s="10">
        <f t="shared" si="85"/>
        <v>2843.9</v>
      </c>
      <c r="J219" s="10">
        <v>99.7</v>
      </c>
      <c r="K219" s="11">
        <v>193009</v>
      </c>
      <c r="L219" s="10">
        <v>35.9</v>
      </c>
      <c r="M219" s="10">
        <v>94</v>
      </c>
      <c r="N219" s="10">
        <v>1016</v>
      </c>
      <c r="O219" s="10">
        <v>88.9</v>
      </c>
      <c r="P219" s="10">
        <v>0</v>
      </c>
      <c r="Q219" s="10">
        <f t="shared" si="86"/>
        <v>4178.3999999999996</v>
      </c>
      <c r="R219" s="11">
        <v>74480</v>
      </c>
      <c r="S219" s="17">
        <f t="shared" si="87"/>
        <v>22545915</v>
      </c>
      <c r="T219" s="10">
        <v>2764.7</v>
      </c>
      <c r="U219" s="25"/>
      <c r="V219" s="46">
        <f t="shared" si="88"/>
        <v>2764.7</v>
      </c>
      <c r="W219" s="25">
        <v>66</v>
      </c>
      <c r="X219" s="25">
        <v>0</v>
      </c>
      <c r="Y219" s="10">
        <f t="shared" si="89"/>
        <v>2830.7</v>
      </c>
      <c r="Z219" s="10">
        <f t="shared" si="90"/>
        <v>99.2</v>
      </c>
      <c r="AA219" s="25">
        <v>35.9</v>
      </c>
      <c r="AB219" s="25">
        <f t="shared" si="91"/>
        <v>94</v>
      </c>
      <c r="AC219" s="25">
        <f t="shared" si="92"/>
        <v>1016</v>
      </c>
      <c r="AD219" s="25">
        <f t="shared" si="93"/>
        <v>88.9</v>
      </c>
      <c r="AE219" s="25">
        <v>0</v>
      </c>
      <c r="AF219" s="10">
        <f t="shared" si="94"/>
        <v>4164.7</v>
      </c>
      <c r="AG219" s="11">
        <f t="shared" si="95"/>
        <v>74480</v>
      </c>
      <c r="AH219" s="17">
        <f t="shared" si="96"/>
        <v>23459271</v>
      </c>
      <c r="AI219" s="11">
        <f t="shared" si="97"/>
        <v>913356</v>
      </c>
      <c r="AJ219" s="78"/>
      <c r="AK219" s="69">
        <v>428</v>
      </c>
      <c r="AL219" s="70">
        <f t="shared" si="98"/>
        <v>0</v>
      </c>
      <c r="AM219" s="1" t="b">
        <f t="shared" si="99"/>
        <v>0</v>
      </c>
      <c r="AN219" s="71">
        <f t="shared" si="100"/>
        <v>0</v>
      </c>
      <c r="AO219" s="72">
        <f t="shared" si="101"/>
        <v>0</v>
      </c>
      <c r="AP219" s="73">
        <f t="shared" si="102"/>
        <v>0</v>
      </c>
      <c r="AQ219" s="1" t="b">
        <f t="shared" si="103"/>
        <v>0</v>
      </c>
      <c r="AR219" s="1">
        <f t="shared" si="104"/>
        <v>0</v>
      </c>
      <c r="AS219" s="72">
        <f t="shared" si="105"/>
        <v>0</v>
      </c>
      <c r="AT219" s="73">
        <f t="shared" si="106"/>
        <v>0</v>
      </c>
      <c r="AU219" s="74">
        <f t="shared" si="107"/>
        <v>99.2</v>
      </c>
      <c r="AV219" s="75">
        <f t="shared" si="108"/>
        <v>99.2</v>
      </c>
      <c r="AW219" s="78"/>
      <c r="AX219" s="33">
        <v>428</v>
      </c>
      <c r="AY219" s="34" t="s">
        <v>44</v>
      </c>
      <c r="AZ219" s="34" t="s">
        <v>46</v>
      </c>
      <c r="BA219" s="43" t="s">
        <v>447</v>
      </c>
      <c r="BB219" s="44">
        <v>1</v>
      </c>
      <c r="BC219" s="43" t="str">
        <f t="shared" si="112"/>
        <v>YES</v>
      </c>
      <c r="BD219" s="45">
        <f t="shared" si="109"/>
        <v>-13.2</v>
      </c>
      <c r="BE219" s="43" t="str">
        <f t="shared" si="110"/>
        <v>YES</v>
      </c>
      <c r="BF219" s="43" t="str">
        <f t="shared" si="111"/>
        <v>NO</v>
      </c>
    </row>
    <row r="220" spans="1:58" x14ac:dyDescent="0.35">
      <c r="A220" s="9">
        <v>429</v>
      </c>
      <c r="B220" s="1" t="s">
        <v>110</v>
      </c>
      <c r="C220" s="1" t="s">
        <v>113</v>
      </c>
      <c r="D220" s="26">
        <v>300.60000000000002</v>
      </c>
      <c r="E220" s="32">
        <v>295.5</v>
      </c>
      <c r="F220" s="10">
        <v>298.10000000000002</v>
      </c>
      <c r="G220" s="10">
        <v>0</v>
      </c>
      <c r="H220" s="10">
        <v>0</v>
      </c>
      <c r="I220" s="10">
        <f t="shared" si="85"/>
        <v>298.10000000000002</v>
      </c>
      <c r="J220" s="10">
        <v>145.80000000000001</v>
      </c>
      <c r="K220" s="11">
        <v>71842</v>
      </c>
      <c r="L220" s="10">
        <v>13.4</v>
      </c>
      <c r="M220" s="10">
        <v>0</v>
      </c>
      <c r="N220" s="10">
        <v>31.9</v>
      </c>
      <c r="O220" s="10">
        <v>7.1</v>
      </c>
      <c r="P220" s="10">
        <v>0</v>
      </c>
      <c r="Q220" s="10">
        <f t="shared" si="86"/>
        <v>496.3</v>
      </c>
      <c r="R220" s="11">
        <v>0</v>
      </c>
      <c r="S220" s="17">
        <f t="shared" si="87"/>
        <v>2669101</v>
      </c>
      <c r="T220" s="10">
        <v>290.8</v>
      </c>
      <c r="U220" s="25"/>
      <c r="V220" s="46">
        <f t="shared" si="88"/>
        <v>290.8</v>
      </c>
      <c r="W220" s="25">
        <v>0</v>
      </c>
      <c r="X220" s="25">
        <v>0</v>
      </c>
      <c r="Y220" s="10">
        <f t="shared" si="89"/>
        <v>290.8</v>
      </c>
      <c r="Z220" s="10">
        <f t="shared" si="90"/>
        <v>147.9</v>
      </c>
      <c r="AA220" s="25">
        <v>13.4</v>
      </c>
      <c r="AB220" s="25">
        <f t="shared" si="91"/>
        <v>0</v>
      </c>
      <c r="AC220" s="25">
        <f t="shared" si="92"/>
        <v>31.9</v>
      </c>
      <c r="AD220" s="25">
        <f t="shared" si="93"/>
        <v>7.1</v>
      </c>
      <c r="AE220" s="25">
        <v>0</v>
      </c>
      <c r="AF220" s="10">
        <f t="shared" si="94"/>
        <v>491.1</v>
      </c>
      <c r="AG220" s="11">
        <f t="shared" si="95"/>
        <v>0</v>
      </c>
      <c r="AH220" s="17">
        <f t="shared" si="96"/>
        <v>2757527</v>
      </c>
      <c r="AI220" s="11">
        <f t="shared" si="97"/>
        <v>88426</v>
      </c>
      <c r="AJ220" s="78"/>
      <c r="AK220" s="69">
        <v>429</v>
      </c>
      <c r="AL220" s="70">
        <f t="shared" si="98"/>
        <v>0</v>
      </c>
      <c r="AM220" s="1" t="b">
        <f t="shared" si="99"/>
        <v>1</v>
      </c>
      <c r="AN220" s="71">
        <f t="shared" si="100"/>
        <v>1842.174</v>
      </c>
      <c r="AO220" s="72">
        <f t="shared" si="101"/>
        <v>0.50857300000000005</v>
      </c>
      <c r="AP220" s="73">
        <f t="shared" si="102"/>
        <v>147.9</v>
      </c>
      <c r="AQ220" s="1" t="b">
        <f t="shared" si="103"/>
        <v>0</v>
      </c>
      <c r="AR220" s="1">
        <f t="shared" si="104"/>
        <v>0</v>
      </c>
      <c r="AS220" s="72">
        <f t="shared" si="105"/>
        <v>0</v>
      </c>
      <c r="AT220" s="73">
        <f t="shared" si="106"/>
        <v>0</v>
      </c>
      <c r="AU220" s="74">
        <f t="shared" si="107"/>
        <v>0</v>
      </c>
      <c r="AV220" s="75">
        <f t="shared" si="108"/>
        <v>147.9</v>
      </c>
      <c r="AW220" s="78"/>
      <c r="AX220" s="33">
        <v>429</v>
      </c>
      <c r="AY220" s="34" t="s">
        <v>110</v>
      </c>
      <c r="AZ220" s="34" t="s">
        <v>113</v>
      </c>
      <c r="BA220" s="43" t="s">
        <v>447</v>
      </c>
      <c r="BB220" s="44">
        <v>0</v>
      </c>
      <c r="BC220" s="43" t="str">
        <f t="shared" si="112"/>
        <v>NO</v>
      </c>
      <c r="BD220" s="45">
        <f t="shared" si="109"/>
        <v>-4.7</v>
      </c>
      <c r="BE220" s="43" t="str">
        <f t="shared" si="110"/>
        <v>YES</v>
      </c>
      <c r="BF220" s="43" t="str">
        <f t="shared" si="111"/>
        <v>NO</v>
      </c>
    </row>
    <row r="221" spans="1:58" x14ac:dyDescent="0.35">
      <c r="A221" s="9">
        <v>430</v>
      </c>
      <c r="B221" s="1" t="s">
        <v>51</v>
      </c>
      <c r="C221" s="1" t="s">
        <v>53</v>
      </c>
      <c r="D221" s="26">
        <v>515.5</v>
      </c>
      <c r="E221" s="32">
        <v>493.5</v>
      </c>
      <c r="F221" s="10">
        <v>504.5</v>
      </c>
      <c r="G221" s="10">
        <v>3</v>
      </c>
      <c r="H221" s="10">
        <v>0</v>
      </c>
      <c r="I221" s="10">
        <f t="shared" si="85"/>
        <v>507.5</v>
      </c>
      <c r="J221" s="10">
        <v>209.9</v>
      </c>
      <c r="K221" s="11">
        <v>276375</v>
      </c>
      <c r="L221" s="10">
        <v>51.4</v>
      </c>
      <c r="M221" s="10">
        <v>0.6</v>
      </c>
      <c r="N221" s="10">
        <v>173.2</v>
      </c>
      <c r="O221" s="10">
        <v>17.100000000000001</v>
      </c>
      <c r="P221" s="10">
        <v>0</v>
      </c>
      <c r="Q221" s="10">
        <f t="shared" si="86"/>
        <v>959.7</v>
      </c>
      <c r="R221" s="11">
        <v>0</v>
      </c>
      <c r="S221" s="17">
        <f t="shared" si="87"/>
        <v>5161267</v>
      </c>
      <c r="T221" s="10">
        <v>493.9</v>
      </c>
      <c r="U221" s="25"/>
      <c r="V221" s="46">
        <f t="shared" si="88"/>
        <v>493.9</v>
      </c>
      <c r="W221" s="25">
        <v>3</v>
      </c>
      <c r="X221" s="25">
        <v>0</v>
      </c>
      <c r="Y221" s="10">
        <f t="shared" si="89"/>
        <v>496.9</v>
      </c>
      <c r="Z221" s="10">
        <f t="shared" si="90"/>
        <v>207.4</v>
      </c>
      <c r="AA221" s="25">
        <v>51.4</v>
      </c>
      <c r="AB221" s="25">
        <f t="shared" si="91"/>
        <v>0.6</v>
      </c>
      <c r="AC221" s="25">
        <f t="shared" si="92"/>
        <v>173.2</v>
      </c>
      <c r="AD221" s="25">
        <f t="shared" si="93"/>
        <v>17.100000000000001</v>
      </c>
      <c r="AE221" s="25">
        <v>0</v>
      </c>
      <c r="AF221" s="10">
        <f t="shared" si="94"/>
        <v>946.6</v>
      </c>
      <c r="AG221" s="11">
        <f t="shared" si="95"/>
        <v>0</v>
      </c>
      <c r="AH221" s="17">
        <f t="shared" si="96"/>
        <v>5315159</v>
      </c>
      <c r="AI221" s="11">
        <f t="shared" si="97"/>
        <v>153892</v>
      </c>
      <c r="AJ221" s="78"/>
      <c r="AK221" s="69">
        <v>430</v>
      </c>
      <c r="AL221" s="70">
        <f t="shared" si="98"/>
        <v>0</v>
      </c>
      <c r="AM221" s="1" t="b">
        <f t="shared" si="99"/>
        <v>0</v>
      </c>
      <c r="AN221" s="71">
        <f t="shared" si="100"/>
        <v>0</v>
      </c>
      <c r="AO221" s="72">
        <f t="shared" si="101"/>
        <v>0</v>
      </c>
      <c r="AP221" s="73">
        <f t="shared" si="102"/>
        <v>0</v>
      </c>
      <c r="AQ221" s="1" t="b">
        <f t="shared" si="103"/>
        <v>1</v>
      </c>
      <c r="AR221" s="1">
        <f t="shared" si="104"/>
        <v>243.66380000000001</v>
      </c>
      <c r="AS221" s="72">
        <f t="shared" si="105"/>
        <v>0.41728999999999999</v>
      </c>
      <c r="AT221" s="73">
        <f t="shared" si="106"/>
        <v>207.4</v>
      </c>
      <c r="AU221" s="74">
        <f t="shared" si="107"/>
        <v>0</v>
      </c>
      <c r="AV221" s="75">
        <f t="shared" si="108"/>
        <v>207.4</v>
      </c>
      <c r="AW221" s="78"/>
      <c r="AX221" s="33">
        <v>430</v>
      </c>
      <c r="AY221" s="34" t="s">
        <v>51</v>
      </c>
      <c r="AZ221" s="34" t="s">
        <v>53</v>
      </c>
      <c r="BA221" s="43" t="s">
        <v>448</v>
      </c>
      <c r="BB221" s="44">
        <v>0</v>
      </c>
      <c r="BC221" s="43" t="str">
        <f t="shared" si="112"/>
        <v>NO</v>
      </c>
      <c r="BD221" s="45">
        <f t="shared" si="109"/>
        <v>0.4</v>
      </c>
      <c r="BE221" s="43" t="str">
        <f t="shared" si="110"/>
        <v>NO</v>
      </c>
      <c r="BF221" s="43" t="str">
        <f t="shared" si="111"/>
        <v>NO</v>
      </c>
    </row>
    <row r="222" spans="1:58" x14ac:dyDescent="0.35">
      <c r="A222" s="9">
        <v>431</v>
      </c>
      <c r="B222" s="1" t="s">
        <v>44</v>
      </c>
      <c r="C222" s="1" t="s">
        <v>47</v>
      </c>
      <c r="D222" s="26">
        <v>725.3</v>
      </c>
      <c r="E222" s="32">
        <v>666.3</v>
      </c>
      <c r="F222" s="10">
        <v>695.8</v>
      </c>
      <c r="G222" s="10">
        <v>12</v>
      </c>
      <c r="H222" s="10">
        <v>0</v>
      </c>
      <c r="I222" s="10">
        <f t="shared" si="85"/>
        <v>707.8</v>
      </c>
      <c r="J222" s="10">
        <v>244.6</v>
      </c>
      <c r="K222" s="11">
        <v>104949</v>
      </c>
      <c r="L222" s="10">
        <v>19.5</v>
      </c>
      <c r="M222" s="10">
        <v>0</v>
      </c>
      <c r="N222" s="10">
        <v>192.6</v>
      </c>
      <c r="O222" s="10">
        <v>24.7</v>
      </c>
      <c r="P222" s="10">
        <v>0</v>
      </c>
      <c r="Q222" s="10">
        <f t="shared" si="86"/>
        <v>1189.2</v>
      </c>
      <c r="R222" s="11">
        <v>14560</v>
      </c>
      <c r="S222" s="17">
        <f t="shared" si="87"/>
        <v>6410078</v>
      </c>
      <c r="T222" s="10">
        <v>689.1</v>
      </c>
      <c r="U222" s="25"/>
      <c r="V222" s="46">
        <f t="shared" si="88"/>
        <v>689.1</v>
      </c>
      <c r="W222" s="25">
        <v>12</v>
      </c>
      <c r="X222" s="25">
        <v>0</v>
      </c>
      <c r="Y222" s="10">
        <f t="shared" si="89"/>
        <v>701.1</v>
      </c>
      <c r="Z222" s="10">
        <f t="shared" si="90"/>
        <v>243.9</v>
      </c>
      <c r="AA222" s="25">
        <v>19.5</v>
      </c>
      <c r="AB222" s="25">
        <f t="shared" si="91"/>
        <v>0</v>
      </c>
      <c r="AC222" s="25">
        <f t="shared" si="92"/>
        <v>192.6</v>
      </c>
      <c r="AD222" s="25">
        <f t="shared" si="93"/>
        <v>24.7</v>
      </c>
      <c r="AE222" s="25">
        <v>0</v>
      </c>
      <c r="AF222" s="10">
        <f t="shared" si="94"/>
        <v>1181.8</v>
      </c>
      <c r="AG222" s="11">
        <f t="shared" si="95"/>
        <v>14560</v>
      </c>
      <c r="AH222" s="17">
        <f t="shared" si="96"/>
        <v>6650367</v>
      </c>
      <c r="AI222" s="11">
        <f t="shared" si="97"/>
        <v>240289</v>
      </c>
      <c r="AJ222" s="78"/>
      <c r="AK222" s="69">
        <v>431</v>
      </c>
      <c r="AL222" s="70">
        <f t="shared" si="98"/>
        <v>0</v>
      </c>
      <c r="AM222" s="1" t="b">
        <f t="shared" si="99"/>
        <v>0</v>
      </c>
      <c r="AN222" s="71">
        <f t="shared" si="100"/>
        <v>0</v>
      </c>
      <c r="AO222" s="72">
        <f t="shared" si="101"/>
        <v>0</v>
      </c>
      <c r="AP222" s="73">
        <f t="shared" si="102"/>
        <v>0</v>
      </c>
      <c r="AQ222" s="1" t="b">
        <f t="shared" si="103"/>
        <v>1</v>
      </c>
      <c r="AR222" s="1">
        <f t="shared" si="104"/>
        <v>496.36130000000003</v>
      </c>
      <c r="AS222" s="72">
        <f t="shared" si="105"/>
        <v>0.34791299999999997</v>
      </c>
      <c r="AT222" s="73">
        <f t="shared" si="106"/>
        <v>243.9</v>
      </c>
      <c r="AU222" s="74">
        <f t="shared" si="107"/>
        <v>0</v>
      </c>
      <c r="AV222" s="75">
        <f t="shared" si="108"/>
        <v>243.9</v>
      </c>
      <c r="AW222" s="78"/>
      <c r="AX222" s="33">
        <v>431</v>
      </c>
      <c r="AY222" s="34" t="s">
        <v>44</v>
      </c>
      <c r="AZ222" s="34" t="s">
        <v>47</v>
      </c>
      <c r="BA222" s="43" t="s">
        <v>447</v>
      </c>
      <c r="BB222" s="44">
        <v>0</v>
      </c>
      <c r="BC222" s="43" t="str">
        <f t="shared" si="112"/>
        <v>NO</v>
      </c>
      <c r="BD222" s="45">
        <f t="shared" si="109"/>
        <v>22.8</v>
      </c>
      <c r="BE222" s="43" t="str">
        <f t="shared" si="110"/>
        <v>NO</v>
      </c>
      <c r="BF222" s="43" t="str">
        <f t="shared" si="111"/>
        <v>NO</v>
      </c>
    </row>
    <row r="223" spans="1:58" x14ac:dyDescent="0.35">
      <c r="A223" s="9">
        <v>432</v>
      </c>
      <c r="B223" s="1" t="s">
        <v>124</v>
      </c>
      <c r="C223" s="1" t="s">
        <v>126</v>
      </c>
      <c r="D223" s="26">
        <v>267</v>
      </c>
      <c r="E223" s="32">
        <v>260</v>
      </c>
      <c r="F223" s="10">
        <v>263.5</v>
      </c>
      <c r="G223" s="10">
        <v>1.5</v>
      </c>
      <c r="H223" s="10">
        <v>0</v>
      </c>
      <c r="I223" s="10">
        <f t="shared" si="85"/>
        <v>265</v>
      </c>
      <c r="J223" s="10">
        <v>152.9</v>
      </c>
      <c r="K223" s="11">
        <v>62107</v>
      </c>
      <c r="L223" s="10">
        <v>11.5</v>
      </c>
      <c r="M223" s="10">
        <v>0</v>
      </c>
      <c r="N223" s="10">
        <v>27.6</v>
      </c>
      <c r="O223" s="10">
        <v>11.2</v>
      </c>
      <c r="P223" s="10">
        <v>0</v>
      </c>
      <c r="Q223" s="10">
        <f t="shared" si="86"/>
        <v>468.2</v>
      </c>
      <c r="R223" s="11">
        <v>0</v>
      </c>
      <c r="S223" s="17">
        <f t="shared" si="87"/>
        <v>2517980</v>
      </c>
      <c r="T223" s="10">
        <v>252.5</v>
      </c>
      <c r="U223" s="25"/>
      <c r="V223" s="46">
        <f t="shared" si="88"/>
        <v>252.5</v>
      </c>
      <c r="W223" s="25">
        <v>1.5</v>
      </c>
      <c r="X223" s="25">
        <v>0</v>
      </c>
      <c r="Y223" s="10">
        <f t="shared" si="89"/>
        <v>254</v>
      </c>
      <c r="Z223" s="10">
        <f t="shared" si="90"/>
        <v>154</v>
      </c>
      <c r="AA223" s="25">
        <v>11.5</v>
      </c>
      <c r="AB223" s="25">
        <f t="shared" si="91"/>
        <v>0</v>
      </c>
      <c r="AC223" s="25">
        <f t="shared" si="92"/>
        <v>27.6</v>
      </c>
      <c r="AD223" s="25">
        <f t="shared" si="93"/>
        <v>11.2</v>
      </c>
      <c r="AE223" s="25">
        <v>0</v>
      </c>
      <c r="AF223" s="10">
        <f t="shared" si="94"/>
        <v>458.3</v>
      </c>
      <c r="AG223" s="11">
        <f t="shared" si="95"/>
        <v>0</v>
      </c>
      <c r="AH223" s="17">
        <f t="shared" si="96"/>
        <v>2573355</v>
      </c>
      <c r="AI223" s="11">
        <f t="shared" si="97"/>
        <v>55375</v>
      </c>
      <c r="AJ223" s="78"/>
      <c r="AK223" s="69">
        <v>432</v>
      </c>
      <c r="AL223" s="70">
        <f t="shared" si="98"/>
        <v>0</v>
      </c>
      <c r="AM223" s="1" t="b">
        <f t="shared" si="99"/>
        <v>1</v>
      </c>
      <c r="AN223" s="71">
        <f t="shared" si="100"/>
        <v>1486.87</v>
      </c>
      <c r="AO223" s="72">
        <f t="shared" si="101"/>
        <v>0.60611999999999999</v>
      </c>
      <c r="AP223" s="73">
        <f t="shared" si="102"/>
        <v>154</v>
      </c>
      <c r="AQ223" s="1" t="b">
        <f t="shared" si="103"/>
        <v>0</v>
      </c>
      <c r="AR223" s="1">
        <f t="shared" si="104"/>
        <v>0</v>
      </c>
      <c r="AS223" s="72">
        <f t="shared" si="105"/>
        <v>0</v>
      </c>
      <c r="AT223" s="73">
        <f t="shared" si="106"/>
        <v>0</v>
      </c>
      <c r="AU223" s="74">
        <f t="shared" si="107"/>
        <v>0</v>
      </c>
      <c r="AV223" s="75">
        <f t="shared" si="108"/>
        <v>154</v>
      </c>
      <c r="AW223" s="78"/>
      <c r="AX223" s="33">
        <v>432</v>
      </c>
      <c r="AY223" s="34" t="s">
        <v>124</v>
      </c>
      <c r="AZ223" s="34" t="s">
        <v>126</v>
      </c>
      <c r="BA223" s="43" t="s">
        <v>447</v>
      </c>
      <c r="BB223" s="44">
        <v>0</v>
      </c>
      <c r="BC223" s="43" t="str">
        <f t="shared" si="112"/>
        <v>NO</v>
      </c>
      <c r="BD223" s="45">
        <f t="shared" si="109"/>
        <v>-7.5</v>
      </c>
      <c r="BE223" s="43" t="str">
        <f t="shared" si="110"/>
        <v>YES</v>
      </c>
      <c r="BF223" s="43" t="str">
        <f t="shared" si="111"/>
        <v>NO</v>
      </c>
    </row>
    <row r="224" spans="1:58" x14ac:dyDescent="0.35">
      <c r="A224" s="9">
        <v>434</v>
      </c>
      <c r="B224" s="1" t="s">
        <v>285</v>
      </c>
      <c r="C224" s="1" t="s">
        <v>288</v>
      </c>
      <c r="D224" s="26">
        <v>1001</v>
      </c>
      <c r="E224" s="32">
        <v>988.7</v>
      </c>
      <c r="F224" s="10">
        <v>994.9</v>
      </c>
      <c r="G224" s="10">
        <v>12</v>
      </c>
      <c r="H224" s="10">
        <v>0</v>
      </c>
      <c r="I224" s="10">
        <f t="shared" si="85"/>
        <v>1006.9</v>
      </c>
      <c r="J224" s="10">
        <v>245.7</v>
      </c>
      <c r="K224" s="11">
        <v>559019</v>
      </c>
      <c r="L224" s="10">
        <v>103.9</v>
      </c>
      <c r="M224" s="10">
        <v>0</v>
      </c>
      <c r="N224" s="10">
        <v>179.3</v>
      </c>
      <c r="O224" s="10">
        <v>10.199999999999999</v>
      </c>
      <c r="P224" s="10">
        <v>0</v>
      </c>
      <c r="Q224" s="10">
        <f t="shared" si="86"/>
        <v>1546</v>
      </c>
      <c r="R224" s="11">
        <v>33600</v>
      </c>
      <c r="S224" s="17">
        <f t="shared" si="87"/>
        <v>8347988</v>
      </c>
      <c r="T224" s="10">
        <v>929</v>
      </c>
      <c r="U224" s="25"/>
      <c r="V224" s="46">
        <f t="shared" si="88"/>
        <v>929</v>
      </c>
      <c r="W224" s="25">
        <v>12</v>
      </c>
      <c r="X224" s="25">
        <v>0</v>
      </c>
      <c r="Y224" s="10">
        <f t="shared" si="89"/>
        <v>941</v>
      </c>
      <c r="Z224" s="10">
        <f t="shared" si="90"/>
        <v>250.7</v>
      </c>
      <c r="AA224" s="25">
        <v>103.9</v>
      </c>
      <c r="AB224" s="25">
        <f t="shared" si="91"/>
        <v>0</v>
      </c>
      <c r="AC224" s="25">
        <f t="shared" si="92"/>
        <v>179.3</v>
      </c>
      <c r="AD224" s="25">
        <f t="shared" si="93"/>
        <v>10.199999999999999</v>
      </c>
      <c r="AE224" s="25">
        <v>0</v>
      </c>
      <c r="AF224" s="10">
        <f t="shared" si="94"/>
        <v>1485.1</v>
      </c>
      <c r="AG224" s="11">
        <f t="shared" si="95"/>
        <v>33600</v>
      </c>
      <c r="AH224" s="17">
        <f t="shared" si="96"/>
        <v>8372437</v>
      </c>
      <c r="AI224" s="11">
        <f t="shared" si="97"/>
        <v>24449</v>
      </c>
      <c r="AJ224" s="78"/>
      <c r="AK224" s="69">
        <v>434</v>
      </c>
      <c r="AL224" s="70">
        <f t="shared" si="98"/>
        <v>0</v>
      </c>
      <c r="AM224" s="1" t="b">
        <f t="shared" si="99"/>
        <v>0</v>
      </c>
      <c r="AN224" s="71">
        <f t="shared" si="100"/>
        <v>0</v>
      </c>
      <c r="AO224" s="72">
        <f t="shared" si="101"/>
        <v>0</v>
      </c>
      <c r="AP224" s="73">
        <f t="shared" si="102"/>
        <v>0</v>
      </c>
      <c r="AQ224" s="1" t="b">
        <f t="shared" si="103"/>
        <v>1</v>
      </c>
      <c r="AR224" s="1">
        <f t="shared" si="104"/>
        <v>793.23749999999995</v>
      </c>
      <c r="AS224" s="72">
        <f t="shared" si="105"/>
        <v>0.266407</v>
      </c>
      <c r="AT224" s="73">
        <f t="shared" si="106"/>
        <v>250.7</v>
      </c>
      <c r="AU224" s="74">
        <f t="shared" si="107"/>
        <v>0</v>
      </c>
      <c r="AV224" s="75">
        <f t="shared" si="108"/>
        <v>250.7</v>
      </c>
      <c r="AW224" s="78"/>
      <c r="AX224" s="33">
        <v>434</v>
      </c>
      <c r="AY224" s="34" t="s">
        <v>285</v>
      </c>
      <c r="AZ224" s="34" t="s">
        <v>288</v>
      </c>
      <c r="BA224" s="43" t="s">
        <v>447</v>
      </c>
      <c r="BB224" s="44">
        <v>1</v>
      </c>
      <c r="BC224" s="43" t="str">
        <f t="shared" si="112"/>
        <v>YES</v>
      </c>
      <c r="BD224" s="45">
        <f t="shared" si="109"/>
        <v>-59.7</v>
      </c>
      <c r="BE224" s="43" t="str">
        <f t="shared" si="110"/>
        <v>YES</v>
      </c>
      <c r="BF224" s="43" t="str">
        <f t="shared" si="111"/>
        <v>NO</v>
      </c>
    </row>
    <row r="225" spans="1:58" x14ac:dyDescent="0.35">
      <c r="A225" s="9">
        <v>435</v>
      </c>
      <c r="B225" s="1" t="s">
        <v>104</v>
      </c>
      <c r="C225" s="1" t="s">
        <v>106</v>
      </c>
      <c r="D225" s="26">
        <v>1364.6</v>
      </c>
      <c r="E225" s="32">
        <v>1328.1</v>
      </c>
      <c r="F225" s="10">
        <v>1346.4</v>
      </c>
      <c r="G225" s="10">
        <v>16</v>
      </c>
      <c r="H225" s="10">
        <v>0</v>
      </c>
      <c r="I225" s="10">
        <f t="shared" si="85"/>
        <v>1362.4</v>
      </c>
      <c r="J225" s="10">
        <v>167.9</v>
      </c>
      <c r="K225" s="11">
        <v>251849</v>
      </c>
      <c r="L225" s="10">
        <v>46.8</v>
      </c>
      <c r="M225" s="10">
        <v>3.1</v>
      </c>
      <c r="N225" s="10">
        <v>284.3</v>
      </c>
      <c r="O225" s="10">
        <v>53.5</v>
      </c>
      <c r="P225" s="10">
        <v>0</v>
      </c>
      <c r="Q225" s="10">
        <f t="shared" si="86"/>
        <v>1918</v>
      </c>
      <c r="R225" s="11">
        <v>101710</v>
      </c>
      <c r="S225" s="17">
        <f t="shared" si="87"/>
        <v>10416714</v>
      </c>
      <c r="T225" s="10">
        <v>1331.6</v>
      </c>
      <c r="U225" s="25"/>
      <c r="V225" s="46">
        <f t="shared" si="88"/>
        <v>1331.6</v>
      </c>
      <c r="W225" s="25">
        <v>16</v>
      </c>
      <c r="X225" s="25">
        <v>0</v>
      </c>
      <c r="Y225" s="10">
        <f t="shared" si="89"/>
        <v>1347.6</v>
      </c>
      <c r="Z225" s="10">
        <f t="shared" si="90"/>
        <v>172.9</v>
      </c>
      <c r="AA225" s="25">
        <v>46.8</v>
      </c>
      <c r="AB225" s="25">
        <f t="shared" si="91"/>
        <v>3.1</v>
      </c>
      <c r="AC225" s="25">
        <f t="shared" si="92"/>
        <v>284.3</v>
      </c>
      <c r="AD225" s="25">
        <f t="shared" si="93"/>
        <v>53.5</v>
      </c>
      <c r="AE225" s="25">
        <v>0</v>
      </c>
      <c r="AF225" s="10">
        <f t="shared" si="94"/>
        <v>1908.2</v>
      </c>
      <c r="AG225" s="11">
        <f t="shared" si="95"/>
        <v>101710</v>
      </c>
      <c r="AH225" s="17">
        <f t="shared" si="96"/>
        <v>10816253</v>
      </c>
      <c r="AI225" s="11">
        <f t="shared" si="97"/>
        <v>399539</v>
      </c>
      <c r="AJ225" s="78"/>
      <c r="AK225" s="69">
        <v>435</v>
      </c>
      <c r="AL225" s="70">
        <f t="shared" si="98"/>
        <v>0</v>
      </c>
      <c r="AM225" s="1" t="b">
        <f t="shared" si="99"/>
        <v>0</v>
      </c>
      <c r="AN225" s="71">
        <f t="shared" si="100"/>
        <v>0</v>
      </c>
      <c r="AO225" s="72">
        <f t="shared" si="101"/>
        <v>0</v>
      </c>
      <c r="AP225" s="73">
        <f t="shared" si="102"/>
        <v>0</v>
      </c>
      <c r="AQ225" s="1" t="b">
        <f t="shared" si="103"/>
        <v>1</v>
      </c>
      <c r="AR225" s="1">
        <f t="shared" si="104"/>
        <v>1296.405</v>
      </c>
      <c r="AS225" s="72">
        <f t="shared" si="105"/>
        <v>0.12826599999999999</v>
      </c>
      <c r="AT225" s="73">
        <f t="shared" si="106"/>
        <v>172.9</v>
      </c>
      <c r="AU225" s="74">
        <f t="shared" si="107"/>
        <v>0</v>
      </c>
      <c r="AV225" s="75">
        <f t="shared" si="108"/>
        <v>172.9</v>
      </c>
      <c r="AW225" s="78"/>
      <c r="AX225" s="33">
        <v>435</v>
      </c>
      <c r="AY225" s="34" t="s">
        <v>104</v>
      </c>
      <c r="AZ225" s="34" t="s">
        <v>106</v>
      </c>
      <c r="BA225" s="43" t="s">
        <v>447</v>
      </c>
      <c r="BB225" s="44">
        <v>1</v>
      </c>
      <c r="BC225" s="43" t="str">
        <f t="shared" si="112"/>
        <v>YES</v>
      </c>
      <c r="BD225" s="45">
        <f t="shared" si="109"/>
        <v>3.5</v>
      </c>
      <c r="BE225" s="43" t="str">
        <f t="shared" si="110"/>
        <v>NO</v>
      </c>
      <c r="BF225" s="43" t="str">
        <f t="shared" si="111"/>
        <v>NO</v>
      </c>
    </row>
    <row r="226" spans="1:58" x14ac:dyDescent="0.35">
      <c r="A226" s="9">
        <v>436</v>
      </c>
      <c r="B226" s="1" t="s">
        <v>263</v>
      </c>
      <c r="C226" s="1" t="s">
        <v>264</v>
      </c>
      <c r="D226" s="26">
        <v>747.1</v>
      </c>
      <c r="E226" s="32">
        <v>746.8</v>
      </c>
      <c r="F226" s="10">
        <v>748.4</v>
      </c>
      <c r="G226" s="10">
        <v>0</v>
      </c>
      <c r="H226" s="10">
        <v>0</v>
      </c>
      <c r="I226" s="10">
        <f t="shared" si="85"/>
        <v>748.4</v>
      </c>
      <c r="J226" s="10">
        <v>248.4</v>
      </c>
      <c r="K226" s="11">
        <v>271204</v>
      </c>
      <c r="L226" s="10">
        <v>50.4</v>
      </c>
      <c r="M226" s="10">
        <v>2</v>
      </c>
      <c r="N226" s="10">
        <v>156.30000000000001</v>
      </c>
      <c r="O226" s="10">
        <v>19.2</v>
      </c>
      <c r="P226" s="10">
        <v>0</v>
      </c>
      <c r="Q226" s="10">
        <f t="shared" si="86"/>
        <v>1224.7</v>
      </c>
      <c r="R226" s="11">
        <v>0</v>
      </c>
      <c r="S226" s="17">
        <f t="shared" si="87"/>
        <v>6586437</v>
      </c>
      <c r="T226" s="10">
        <v>748.4</v>
      </c>
      <c r="U226" s="25"/>
      <c r="V226" s="46">
        <f t="shared" si="88"/>
        <v>748.4</v>
      </c>
      <c r="W226" s="25">
        <v>0</v>
      </c>
      <c r="X226" s="25">
        <v>0</v>
      </c>
      <c r="Y226" s="10">
        <f t="shared" si="89"/>
        <v>748.4</v>
      </c>
      <c r="Z226" s="10">
        <f t="shared" si="90"/>
        <v>248.4</v>
      </c>
      <c r="AA226" s="25">
        <v>50.4</v>
      </c>
      <c r="AB226" s="25">
        <f t="shared" si="91"/>
        <v>2</v>
      </c>
      <c r="AC226" s="25">
        <f t="shared" si="92"/>
        <v>156.30000000000001</v>
      </c>
      <c r="AD226" s="25">
        <f t="shared" si="93"/>
        <v>19.2</v>
      </c>
      <c r="AE226" s="25">
        <v>0</v>
      </c>
      <c r="AF226" s="10">
        <f t="shared" si="94"/>
        <v>1224.7</v>
      </c>
      <c r="AG226" s="11">
        <f t="shared" si="95"/>
        <v>0</v>
      </c>
      <c r="AH226" s="17">
        <f t="shared" si="96"/>
        <v>6876691</v>
      </c>
      <c r="AI226" s="11">
        <f t="shared" si="97"/>
        <v>290254</v>
      </c>
      <c r="AJ226" s="78"/>
      <c r="AK226" s="69">
        <v>436</v>
      </c>
      <c r="AL226" s="70">
        <f t="shared" si="98"/>
        <v>0</v>
      </c>
      <c r="AM226" s="1" t="b">
        <f t="shared" si="99"/>
        <v>0</v>
      </c>
      <c r="AN226" s="71">
        <f t="shared" si="100"/>
        <v>0</v>
      </c>
      <c r="AO226" s="72">
        <f t="shared" si="101"/>
        <v>0</v>
      </c>
      <c r="AP226" s="73">
        <f t="shared" si="102"/>
        <v>0</v>
      </c>
      <c r="AQ226" s="1" t="b">
        <f t="shared" si="103"/>
        <v>1</v>
      </c>
      <c r="AR226" s="1">
        <f t="shared" si="104"/>
        <v>554.89499999999998</v>
      </c>
      <c r="AS226" s="72">
        <f t="shared" si="105"/>
        <v>0.331843</v>
      </c>
      <c r="AT226" s="73">
        <f t="shared" si="106"/>
        <v>248.4</v>
      </c>
      <c r="AU226" s="74">
        <f t="shared" si="107"/>
        <v>0</v>
      </c>
      <c r="AV226" s="75">
        <f t="shared" si="108"/>
        <v>248.4</v>
      </c>
      <c r="AW226" s="78"/>
      <c r="AX226" s="33">
        <v>436</v>
      </c>
      <c r="AY226" s="34" t="s">
        <v>263</v>
      </c>
      <c r="AZ226" s="34" t="s">
        <v>264</v>
      </c>
      <c r="BA226" s="43" t="s">
        <v>447</v>
      </c>
      <c r="BB226" s="44">
        <v>0</v>
      </c>
      <c r="BC226" s="43" t="str">
        <f t="shared" si="112"/>
        <v>NO</v>
      </c>
      <c r="BD226" s="45">
        <f t="shared" si="109"/>
        <v>1.6</v>
      </c>
      <c r="BE226" s="43" t="str">
        <f t="shared" si="110"/>
        <v>NO</v>
      </c>
      <c r="BF226" s="43" t="str">
        <f t="shared" si="111"/>
        <v>NO</v>
      </c>
    </row>
    <row r="227" spans="1:58" x14ac:dyDescent="0.35">
      <c r="A227" s="9">
        <v>437</v>
      </c>
      <c r="B227" s="1" t="s">
        <v>361</v>
      </c>
      <c r="C227" s="1" t="s">
        <v>364</v>
      </c>
      <c r="D227" s="26">
        <v>5901.2</v>
      </c>
      <c r="E227" s="32">
        <v>5838.2</v>
      </c>
      <c r="F227" s="10">
        <v>5869.7</v>
      </c>
      <c r="G227" s="10">
        <v>49</v>
      </c>
      <c r="H227" s="10">
        <v>1</v>
      </c>
      <c r="I227" s="10">
        <f t="shared" si="85"/>
        <v>5919.7</v>
      </c>
      <c r="J227" s="10">
        <v>207.4</v>
      </c>
      <c r="K227" s="11">
        <v>2122313</v>
      </c>
      <c r="L227" s="10">
        <v>394.6</v>
      </c>
      <c r="M227" s="10">
        <v>25.3</v>
      </c>
      <c r="N227" s="10">
        <v>891.6</v>
      </c>
      <c r="O227" s="10">
        <v>155</v>
      </c>
      <c r="P227" s="10">
        <v>0</v>
      </c>
      <c r="Q227" s="10">
        <f t="shared" si="86"/>
        <v>7593.6</v>
      </c>
      <c r="R227" s="11">
        <v>15454</v>
      </c>
      <c r="S227" s="17">
        <f t="shared" si="87"/>
        <v>40853835</v>
      </c>
      <c r="T227" s="10">
        <v>5685</v>
      </c>
      <c r="U227" s="25"/>
      <c r="V227" s="46">
        <f t="shared" si="88"/>
        <v>5685</v>
      </c>
      <c r="W227" s="25">
        <v>49</v>
      </c>
      <c r="X227" s="25">
        <v>1</v>
      </c>
      <c r="Y227" s="10">
        <f t="shared" si="89"/>
        <v>5735</v>
      </c>
      <c r="Z227" s="10">
        <f t="shared" si="90"/>
        <v>200.9</v>
      </c>
      <c r="AA227" s="25">
        <v>394.6</v>
      </c>
      <c r="AB227" s="25">
        <f t="shared" si="91"/>
        <v>25.3</v>
      </c>
      <c r="AC227" s="25">
        <f t="shared" si="92"/>
        <v>891.6</v>
      </c>
      <c r="AD227" s="25">
        <f t="shared" si="93"/>
        <v>155</v>
      </c>
      <c r="AE227" s="25">
        <v>0</v>
      </c>
      <c r="AF227" s="10">
        <f t="shared" si="94"/>
        <v>7402.4</v>
      </c>
      <c r="AG227" s="11">
        <f t="shared" si="95"/>
        <v>15454</v>
      </c>
      <c r="AH227" s="17">
        <f t="shared" si="96"/>
        <v>41579930</v>
      </c>
      <c r="AI227" s="11">
        <f t="shared" si="97"/>
        <v>726095</v>
      </c>
      <c r="AJ227" s="78"/>
      <c r="AK227" s="69">
        <v>437</v>
      </c>
      <c r="AL227" s="70">
        <f t="shared" si="98"/>
        <v>0</v>
      </c>
      <c r="AM227" s="1" t="b">
        <f t="shared" si="99"/>
        <v>0</v>
      </c>
      <c r="AN227" s="71">
        <f t="shared" si="100"/>
        <v>0</v>
      </c>
      <c r="AO227" s="72">
        <f t="shared" si="101"/>
        <v>0</v>
      </c>
      <c r="AP227" s="73">
        <f t="shared" si="102"/>
        <v>0</v>
      </c>
      <c r="AQ227" s="1" t="b">
        <f t="shared" si="103"/>
        <v>0</v>
      </c>
      <c r="AR227" s="1">
        <f t="shared" si="104"/>
        <v>0</v>
      </c>
      <c r="AS227" s="72">
        <f t="shared" si="105"/>
        <v>0</v>
      </c>
      <c r="AT227" s="73">
        <f t="shared" si="106"/>
        <v>0</v>
      </c>
      <c r="AU227" s="74">
        <f t="shared" si="107"/>
        <v>200.9</v>
      </c>
      <c r="AV227" s="75">
        <f t="shared" si="108"/>
        <v>200.9</v>
      </c>
      <c r="AW227" s="78"/>
      <c r="AX227" s="33">
        <v>437</v>
      </c>
      <c r="AY227" s="34" t="s">
        <v>361</v>
      </c>
      <c r="AZ227" s="34" t="s">
        <v>364</v>
      </c>
      <c r="BA227" s="43" t="s">
        <v>447</v>
      </c>
      <c r="BB227" s="44">
        <v>1</v>
      </c>
      <c r="BC227" s="43" t="str">
        <f t="shared" si="112"/>
        <v>YES</v>
      </c>
      <c r="BD227" s="45">
        <f t="shared" si="109"/>
        <v>-153.19999999999999</v>
      </c>
      <c r="BE227" s="43" t="str">
        <f t="shared" si="110"/>
        <v>YES</v>
      </c>
      <c r="BF227" s="43" t="str">
        <f t="shared" si="111"/>
        <v>NO</v>
      </c>
    </row>
    <row r="228" spans="1:58" x14ac:dyDescent="0.35">
      <c r="A228" s="9">
        <v>438</v>
      </c>
      <c r="B228" s="1" t="s">
        <v>308</v>
      </c>
      <c r="C228" s="1" t="s">
        <v>310</v>
      </c>
      <c r="D228" s="26">
        <v>351</v>
      </c>
      <c r="E228" s="32">
        <v>307.5</v>
      </c>
      <c r="F228" s="10">
        <v>329.3</v>
      </c>
      <c r="G228" s="10">
        <v>5.5</v>
      </c>
      <c r="H228" s="10">
        <v>0</v>
      </c>
      <c r="I228" s="10">
        <f t="shared" si="85"/>
        <v>334.8</v>
      </c>
      <c r="J228" s="10">
        <v>158.1</v>
      </c>
      <c r="K228" s="11">
        <v>140147</v>
      </c>
      <c r="L228" s="10">
        <v>26.1</v>
      </c>
      <c r="M228" s="10">
        <v>1.7</v>
      </c>
      <c r="N228" s="10">
        <v>72.2</v>
      </c>
      <c r="O228" s="10">
        <v>8.9</v>
      </c>
      <c r="P228" s="10">
        <v>0</v>
      </c>
      <c r="Q228" s="10">
        <f t="shared" si="86"/>
        <v>601.79999999999995</v>
      </c>
      <c r="R228" s="11">
        <v>0</v>
      </c>
      <c r="S228" s="17">
        <f t="shared" si="87"/>
        <v>3236480</v>
      </c>
      <c r="T228" s="10">
        <v>283</v>
      </c>
      <c r="U228" s="25"/>
      <c r="V228" s="46">
        <f t="shared" si="88"/>
        <v>283</v>
      </c>
      <c r="W228" s="25">
        <v>5.5</v>
      </c>
      <c r="X228" s="25">
        <v>0</v>
      </c>
      <c r="Y228" s="10">
        <f t="shared" si="89"/>
        <v>288.5</v>
      </c>
      <c r="Z228" s="10">
        <f t="shared" si="90"/>
        <v>148.5</v>
      </c>
      <c r="AA228" s="25">
        <v>26.1</v>
      </c>
      <c r="AB228" s="25">
        <f t="shared" si="91"/>
        <v>1.7</v>
      </c>
      <c r="AC228" s="25">
        <f t="shared" si="92"/>
        <v>72.2</v>
      </c>
      <c r="AD228" s="25">
        <f t="shared" si="93"/>
        <v>8.9</v>
      </c>
      <c r="AE228" s="25">
        <v>0</v>
      </c>
      <c r="AF228" s="10">
        <f t="shared" si="94"/>
        <v>545.9</v>
      </c>
      <c r="AG228" s="11">
        <f t="shared" si="95"/>
        <v>0</v>
      </c>
      <c r="AH228" s="17">
        <f t="shared" si="96"/>
        <v>3065229</v>
      </c>
      <c r="AI228" s="11">
        <f t="shared" si="97"/>
        <v>-171251</v>
      </c>
      <c r="AJ228" s="78"/>
      <c r="AK228" s="69">
        <v>438</v>
      </c>
      <c r="AL228" s="70">
        <f t="shared" si="98"/>
        <v>0</v>
      </c>
      <c r="AM228" s="1" t="b">
        <f t="shared" si="99"/>
        <v>1</v>
      </c>
      <c r="AN228" s="71">
        <f t="shared" si="100"/>
        <v>1819.9680000000001</v>
      </c>
      <c r="AO228" s="72">
        <f t="shared" si="101"/>
        <v>0.51466900000000004</v>
      </c>
      <c r="AP228" s="73">
        <f t="shared" si="102"/>
        <v>148.5</v>
      </c>
      <c r="AQ228" s="1" t="b">
        <f t="shared" si="103"/>
        <v>0</v>
      </c>
      <c r="AR228" s="1">
        <f t="shared" si="104"/>
        <v>0</v>
      </c>
      <c r="AS228" s="72">
        <f t="shared" si="105"/>
        <v>0</v>
      </c>
      <c r="AT228" s="73">
        <f t="shared" si="106"/>
        <v>0</v>
      </c>
      <c r="AU228" s="74">
        <f t="shared" si="107"/>
        <v>0</v>
      </c>
      <c r="AV228" s="75">
        <f t="shared" si="108"/>
        <v>148.5</v>
      </c>
      <c r="AW228" s="78"/>
      <c r="AX228" s="33">
        <v>438</v>
      </c>
      <c r="AY228" s="34" t="s">
        <v>308</v>
      </c>
      <c r="AZ228" s="34" t="s">
        <v>310</v>
      </c>
      <c r="BA228" s="43" t="s">
        <v>447</v>
      </c>
      <c r="BB228" s="44">
        <v>0</v>
      </c>
      <c r="BC228" s="43" t="str">
        <f t="shared" si="112"/>
        <v>NO</v>
      </c>
      <c r="BD228" s="45">
        <f t="shared" si="109"/>
        <v>-24.5</v>
      </c>
      <c r="BE228" s="43" t="str">
        <f t="shared" si="110"/>
        <v>YES</v>
      </c>
      <c r="BF228" s="43" t="str">
        <f t="shared" si="111"/>
        <v>NO</v>
      </c>
    </row>
    <row r="229" spans="1:58" x14ac:dyDescent="0.35">
      <c r="A229" s="9">
        <v>439</v>
      </c>
      <c r="B229" s="1" t="s">
        <v>169</v>
      </c>
      <c r="C229" s="1" t="s">
        <v>172</v>
      </c>
      <c r="D229" s="26">
        <v>487</v>
      </c>
      <c r="E229" s="32">
        <v>480.5</v>
      </c>
      <c r="F229" s="10">
        <v>501.5</v>
      </c>
      <c r="G229" s="10">
        <v>6</v>
      </c>
      <c r="H229" s="10">
        <v>0</v>
      </c>
      <c r="I229" s="10">
        <f t="shared" si="85"/>
        <v>507.5</v>
      </c>
      <c r="J229" s="10">
        <v>209.9</v>
      </c>
      <c r="K229" s="11">
        <v>50099</v>
      </c>
      <c r="L229" s="10">
        <v>9.3000000000000007</v>
      </c>
      <c r="M229" s="10">
        <v>0.2</v>
      </c>
      <c r="N229" s="10">
        <v>75</v>
      </c>
      <c r="O229" s="10">
        <v>10.1</v>
      </c>
      <c r="P229" s="10">
        <v>0</v>
      </c>
      <c r="Q229" s="10">
        <f t="shared" si="86"/>
        <v>812</v>
      </c>
      <c r="R229" s="11">
        <v>0</v>
      </c>
      <c r="S229" s="17">
        <f t="shared" si="87"/>
        <v>4366936</v>
      </c>
      <c r="T229" s="10">
        <v>501.5</v>
      </c>
      <c r="U229" s="25"/>
      <c r="V229" s="46">
        <f t="shared" si="88"/>
        <v>501.5</v>
      </c>
      <c r="W229" s="25">
        <v>6</v>
      </c>
      <c r="X229" s="25">
        <v>0</v>
      </c>
      <c r="Y229" s="10">
        <f t="shared" si="89"/>
        <v>507.5</v>
      </c>
      <c r="Z229" s="10">
        <f t="shared" si="90"/>
        <v>209.9</v>
      </c>
      <c r="AA229" s="25">
        <v>9.3000000000000007</v>
      </c>
      <c r="AB229" s="25">
        <f t="shared" si="91"/>
        <v>0.2</v>
      </c>
      <c r="AC229" s="25">
        <f t="shared" si="92"/>
        <v>75</v>
      </c>
      <c r="AD229" s="25">
        <f t="shared" si="93"/>
        <v>10.1</v>
      </c>
      <c r="AE229" s="25">
        <v>0</v>
      </c>
      <c r="AF229" s="10">
        <f t="shared" si="94"/>
        <v>812</v>
      </c>
      <c r="AG229" s="11">
        <f t="shared" si="95"/>
        <v>0</v>
      </c>
      <c r="AH229" s="17">
        <f t="shared" si="96"/>
        <v>4559380</v>
      </c>
      <c r="AI229" s="11">
        <f t="shared" si="97"/>
        <v>192444</v>
      </c>
      <c r="AJ229" s="78"/>
      <c r="AK229" s="69">
        <v>439</v>
      </c>
      <c r="AL229" s="70">
        <f t="shared" si="98"/>
        <v>0</v>
      </c>
      <c r="AM229" s="1" t="b">
        <f t="shared" si="99"/>
        <v>0</v>
      </c>
      <c r="AN229" s="71">
        <f t="shared" si="100"/>
        <v>0</v>
      </c>
      <c r="AO229" s="72">
        <f t="shared" si="101"/>
        <v>0</v>
      </c>
      <c r="AP229" s="73">
        <f t="shared" si="102"/>
        <v>0</v>
      </c>
      <c r="AQ229" s="1" t="b">
        <f t="shared" si="103"/>
        <v>1</v>
      </c>
      <c r="AR229" s="1">
        <f t="shared" si="104"/>
        <v>256.78129999999999</v>
      </c>
      <c r="AS229" s="72">
        <f t="shared" si="105"/>
        <v>0.413688</v>
      </c>
      <c r="AT229" s="73">
        <f t="shared" si="106"/>
        <v>209.9</v>
      </c>
      <c r="AU229" s="74">
        <f t="shared" si="107"/>
        <v>0</v>
      </c>
      <c r="AV229" s="75">
        <f t="shared" si="108"/>
        <v>209.9</v>
      </c>
      <c r="AW229" s="78"/>
      <c r="AX229" s="33">
        <v>439</v>
      </c>
      <c r="AY229" s="34" t="s">
        <v>169</v>
      </c>
      <c r="AZ229" s="34" t="s">
        <v>172</v>
      </c>
      <c r="BA229" s="43" t="s">
        <v>447</v>
      </c>
      <c r="BB229" s="44">
        <v>1</v>
      </c>
      <c r="BC229" s="43" t="str">
        <f t="shared" si="112"/>
        <v>YES</v>
      </c>
      <c r="BD229" s="45">
        <f t="shared" si="109"/>
        <v>21</v>
      </c>
      <c r="BE229" s="43" t="str">
        <f t="shared" si="110"/>
        <v>NO</v>
      </c>
      <c r="BF229" s="43" t="str">
        <f t="shared" si="111"/>
        <v>NO</v>
      </c>
    </row>
    <row r="230" spans="1:58" x14ac:dyDescent="0.35">
      <c r="A230" s="9">
        <v>440</v>
      </c>
      <c r="B230" s="1" t="s">
        <v>169</v>
      </c>
      <c r="C230" s="1" t="s">
        <v>173</v>
      </c>
      <c r="D230" s="26">
        <v>782.1</v>
      </c>
      <c r="E230" s="32">
        <v>754</v>
      </c>
      <c r="F230" s="10">
        <v>768.1</v>
      </c>
      <c r="G230" s="10">
        <v>18</v>
      </c>
      <c r="H230" s="10">
        <v>0</v>
      </c>
      <c r="I230" s="10">
        <f t="shared" si="85"/>
        <v>786.1</v>
      </c>
      <c r="J230" s="10">
        <v>250.8</v>
      </c>
      <c r="K230" s="11">
        <v>311864</v>
      </c>
      <c r="L230" s="10">
        <v>58</v>
      </c>
      <c r="M230" s="10">
        <v>3</v>
      </c>
      <c r="N230" s="10">
        <v>134</v>
      </c>
      <c r="O230" s="10">
        <v>30.9</v>
      </c>
      <c r="P230" s="10">
        <v>0</v>
      </c>
      <c r="Q230" s="10">
        <f t="shared" si="86"/>
        <v>1262.8</v>
      </c>
      <c r="R230" s="11">
        <v>16800</v>
      </c>
      <c r="S230" s="17">
        <f t="shared" si="87"/>
        <v>6808138</v>
      </c>
      <c r="T230" s="10">
        <v>725.1</v>
      </c>
      <c r="U230" s="25"/>
      <c r="V230" s="46">
        <f t="shared" si="88"/>
        <v>725.1</v>
      </c>
      <c r="W230" s="25">
        <v>18</v>
      </c>
      <c r="X230" s="25">
        <v>0</v>
      </c>
      <c r="Y230" s="10">
        <f t="shared" si="89"/>
        <v>743.1</v>
      </c>
      <c r="Z230" s="10">
        <f t="shared" si="90"/>
        <v>247.9</v>
      </c>
      <c r="AA230" s="25">
        <v>58</v>
      </c>
      <c r="AB230" s="25">
        <f t="shared" si="91"/>
        <v>3</v>
      </c>
      <c r="AC230" s="25">
        <f t="shared" si="92"/>
        <v>134</v>
      </c>
      <c r="AD230" s="25">
        <f t="shared" si="93"/>
        <v>30.9</v>
      </c>
      <c r="AE230" s="25">
        <v>0</v>
      </c>
      <c r="AF230" s="10">
        <f t="shared" si="94"/>
        <v>1216.9000000000001</v>
      </c>
      <c r="AG230" s="11">
        <f t="shared" si="95"/>
        <v>16800</v>
      </c>
      <c r="AH230" s="17">
        <f t="shared" si="96"/>
        <v>6849694</v>
      </c>
      <c r="AI230" s="11">
        <f t="shared" si="97"/>
        <v>41556</v>
      </c>
      <c r="AJ230" s="78"/>
      <c r="AK230" s="69">
        <v>440</v>
      </c>
      <c r="AL230" s="70">
        <f t="shared" si="98"/>
        <v>0</v>
      </c>
      <c r="AM230" s="1" t="b">
        <f t="shared" si="99"/>
        <v>0</v>
      </c>
      <c r="AN230" s="71">
        <f t="shared" si="100"/>
        <v>0</v>
      </c>
      <c r="AO230" s="72">
        <f t="shared" si="101"/>
        <v>0</v>
      </c>
      <c r="AP230" s="73">
        <f t="shared" si="102"/>
        <v>0</v>
      </c>
      <c r="AQ230" s="1" t="b">
        <f t="shared" si="103"/>
        <v>1</v>
      </c>
      <c r="AR230" s="1">
        <f t="shared" si="104"/>
        <v>548.33630000000005</v>
      </c>
      <c r="AS230" s="72">
        <f t="shared" si="105"/>
        <v>0.333644</v>
      </c>
      <c r="AT230" s="73">
        <f t="shared" si="106"/>
        <v>247.9</v>
      </c>
      <c r="AU230" s="74">
        <f t="shared" si="107"/>
        <v>0</v>
      </c>
      <c r="AV230" s="75">
        <f t="shared" si="108"/>
        <v>247.9</v>
      </c>
      <c r="AW230" s="78"/>
      <c r="AX230" s="33">
        <v>440</v>
      </c>
      <c r="AY230" s="34" t="s">
        <v>169</v>
      </c>
      <c r="AZ230" s="34" t="s">
        <v>173</v>
      </c>
      <c r="BA230" s="43" t="s">
        <v>447</v>
      </c>
      <c r="BB230" s="44">
        <v>1</v>
      </c>
      <c r="BC230" s="43" t="str">
        <f t="shared" si="112"/>
        <v>YES</v>
      </c>
      <c r="BD230" s="45">
        <f t="shared" si="109"/>
        <v>-28.9</v>
      </c>
      <c r="BE230" s="43" t="str">
        <f t="shared" si="110"/>
        <v>YES</v>
      </c>
      <c r="BF230" s="43" t="str">
        <f t="shared" si="111"/>
        <v>NO</v>
      </c>
    </row>
    <row r="231" spans="1:58" x14ac:dyDescent="0.35">
      <c r="A231" s="9">
        <v>443</v>
      </c>
      <c r="B231" s="1" t="s">
        <v>134</v>
      </c>
      <c r="C231" s="1" t="s">
        <v>136</v>
      </c>
      <c r="D231" s="26">
        <v>6778.7</v>
      </c>
      <c r="E231" s="32">
        <v>6742.5</v>
      </c>
      <c r="F231" s="10">
        <v>6798.6</v>
      </c>
      <c r="G231" s="10">
        <v>160</v>
      </c>
      <c r="H231" s="10">
        <v>0</v>
      </c>
      <c r="I231" s="10">
        <f t="shared" si="85"/>
        <v>6958.6</v>
      </c>
      <c r="J231" s="10">
        <v>243.8</v>
      </c>
      <c r="K231" s="11">
        <v>2452570</v>
      </c>
      <c r="L231" s="10">
        <v>456</v>
      </c>
      <c r="M231" s="10">
        <v>820.6</v>
      </c>
      <c r="N231" s="10">
        <v>3031.5</v>
      </c>
      <c r="O231" s="10">
        <v>186</v>
      </c>
      <c r="P231" s="10">
        <v>0</v>
      </c>
      <c r="Q231" s="10">
        <f t="shared" si="86"/>
        <v>11696.5</v>
      </c>
      <c r="R231" s="11">
        <v>108250</v>
      </c>
      <c r="S231" s="17">
        <f t="shared" si="87"/>
        <v>63012027</v>
      </c>
      <c r="T231" s="10">
        <v>6798.6</v>
      </c>
      <c r="U231" s="25"/>
      <c r="V231" s="46">
        <f t="shared" si="88"/>
        <v>6798.6</v>
      </c>
      <c r="W231" s="25">
        <v>160</v>
      </c>
      <c r="X231" s="25">
        <v>0</v>
      </c>
      <c r="Y231" s="10">
        <f t="shared" si="89"/>
        <v>6958.6</v>
      </c>
      <c r="Z231" s="10">
        <f t="shared" si="90"/>
        <v>243.8</v>
      </c>
      <c r="AA231" s="25">
        <v>456</v>
      </c>
      <c r="AB231" s="25">
        <f t="shared" si="91"/>
        <v>820.6</v>
      </c>
      <c r="AC231" s="25">
        <f t="shared" si="92"/>
        <v>3031.5</v>
      </c>
      <c r="AD231" s="25">
        <f t="shared" si="93"/>
        <v>186</v>
      </c>
      <c r="AE231" s="25">
        <v>0</v>
      </c>
      <c r="AF231" s="10">
        <f t="shared" si="94"/>
        <v>11696.5</v>
      </c>
      <c r="AG231" s="11">
        <f t="shared" si="95"/>
        <v>108250</v>
      </c>
      <c r="AH231" s="17">
        <f t="shared" si="96"/>
        <v>65784098</v>
      </c>
      <c r="AI231" s="11">
        <f t="shared" si="97"/>
        <v>2772071</v>
      </c>
      <c r="AJ231" s="78"/>
      <c r="AK231" s="69">
        <v>443</v>
      </c>
      <c r="AL231" s="70">
        <f t="shared" si="98"/>
        <v>0</v>
      </c>
      <c r="AM231" s="1" t="b">
        <f t="shared" si="99"/>
        <v>0</v>
      </c>
      <c r="AN231" s="71">
        <f t="shared" si="100"/>
        <v>0</v>
      </c>
      <c r="AO231" s="72">
        <f t="shared" si="101"/>
        <v>0</v>
      </c>
      <c r="AP231" s="73">
        <f t="shared" si="102"/>
        <v>0</v>
      </c>
      <c r="AQ231" s="1" t="b">
        <f t="shared" si="103"/>
        <v>0</v>
      </c>
      <c r="AR231" s="1">
        <f t="shared" si="104"/>
        <v>0</v>
      </c>
      <c r="AS231" s="72">
        <f t="shared" si="105"/>
        <v>0</v>
      </c>
      <c r="AT231" s="73">
        <f t="shared" si="106"/>
        <v>0</v>
      </c>
      <c r="AU231" s="74">
        <f t="shared" si="107"/>
        <v>243.8</v>
      </c>
      <c r="AV231" s="75">
        <f t="shared" si="108"/>
        <v>243.8</v>
      </c>
      <c r="AW231" s="78"/>
      <c r="AX231" s="33">
        <v>443</v>
      </c>
      <c r="AY231" s="34" t="s">
        <v>134</v>
      </c>
      <c r="AZ231" s="34" t="s">
        <v>136</v>
      </c>
      <c r="BA231" s="43" t="s">
        <v>447</v>
      </c>
      <c r="BB231" s="44">
        <v>1</v>
      </c>
      <c r="BC231" s="43" t="str">
        <f t="shared" si="112"/>
        <v>YES</v>
      </c>
      <c r="BD231" s="45">
        <f t="shared" si="109"/>
        <v>56.1</v>
      </c>
      <c r="BE231" s="43" t="str">
        <f t="shared" si="110"/>
        <v>NO</v>
      </c>
      <c r="BF231" s="43" t="str">
        <f t="shared" si="111"/>
        <v>NO</v>
      </c>
    </row>
    <row r="232" spans="1:58" x14ac:dyDescent="0.35">
      <c r="A232" s="9">
        <v>444</v>
      </c>
      <c r="B232" s="1" t="s">
        <v>323</v>
      </c>
      <c r="C232" s="1" t="s">
        <v>327</v>
      </c>
      <c r="D232" s="26">
        <v>270.5</v>
      </c>
      <c r="E232" s="32">
        <v>273</v>
      </c>
      <c r="F232" s="10">
        <v>277</v>
      </c>
      <c r="G232" s="10">
        <v>4.5</v>
      </c>
      <c r="H232" s="10">
        <v>0</v>
      </c>
      <c r="I232" s="10">
        <f t="shared" si="85"/>
        <v>281.5</v>
      </c>
      <c r="J232" s="10">
        <v>152</v>
      </c>
      <c r="K232" s="11">
        <v>190659</v>
      </c>
      <c r="L232" s="10">
        <v>35.5</v>
      </c>
      <c r="M232" s="10">
        <v>0</v>
      </c>
      <c r="N232" s="10">
        <v>37.299999999999997</v>
      </c>
      <c r="O232" s="10">
        <v>14.8</v>
      </c>
      <c r="P232" s="10">
        <v>0</v>
      </c>
      <c r="Q232" s="10">
        <f t="shared" si="86"/>
        <v>521.1</v>
      </c>
      <c r="R232" s="11">
        <v>0</v>
      </c>
      <c r="S232" s="17">
        <f t="shared" si="87"/>
        <v>2802476</v>
      </c>
      <c r="T232" s="10">
        <v>277</v>
      </c>
      <c r="U232" s="25"/>
      <c r="V232" s="46">
        <f t="shared" si="88"/>
        <v>277</v>
      </c>
      <c r="W232" s="25">
        <v>4.5</v>
      </c>
      <c r="X232" s="25">
        <v>0</v>
      </c>
      <c r="Y232" s="10">
        <f t="shared" si="89"/>
        <v>281.5</v>
      </c>
      <c r="Z232" s="10">
        <f t="shared" si="90"/>
        <v>150.1</v>
      </c>
      <c r="AA232" s="25">
        <v>35.5</v>
      </c>
      <c r="AB232" s="25">
        <f t="shared" si="91"/>
        <v>0</v>
      </c>
      <c r="AC232" s="25">
        <f t="shared" si="92"/>
        <v>37.299999999999997</v>
      </c>
      <c r="AD232" s="25">
        <f t="shared" si="93"/>
        <v>14.8</v>
      </c>
      <c r="AE232" s="25">
        <v>0</v>
      </c>
      <c r="AF232" s="10">
        <f t="shared" si="94"/>
        <v>519.20000000000005</v>
      </c>
      <c r="AG232" s="11">
        <f t="shared" si="95"/>
        <v>0</v>
      </c>
      <c r="AH232" s="17">
        <f t="shared" si="96"/>
        <v>2915308</v>
      </c>
      <c r="AI232" s="11">
        <f t="shared" si="97"/>
        <v>112832</v>
      </c>
      <c r="AJ232" s="78"/>
      <c r="AK232" s="69">
        <v>444</v>
      </c>
      <c r="AL232" s="70">
        <f t="shared" si="98"/>
        <v>0</v>
      </c>
      <c r="AM232" s="1" t="b">
        <f t="shared" si="99"/>
        <v>1</v>
      </c>
      <c r="AN232" s="71">
        <f t="shared" si="100"/>
        <v>1752.383</v>
      </c>
      <c r="AO232" s="72">
        <f t="shared" si="101"/>
        <v>0.53322499999999995</v>
      </c>
      <c r="AP232" s="73">
        <f t="shared" si="102"/>
        <v>150.1</v>
      </c>
      <c r="AQ232" s="1" t="b">
        <f t="shared" si="103"/>
        <v>0</v>
      </c>
      <c r="AR232" s="1">
        <f t="shared" si="104"/>
        <v>0</v>
      </c>
      <c r="AS232" s="72">
        <f t="shared" si="105"/>
        <v>0</v>
      </c>
      <c r="AT232" s="73">
        <f t="shared" si="106"/>
        <v>0</v>
      </c>
      <c r="AU232" s="74">
        <f t="shared" si="107"/>
        <v>0</v>
      </c>
      <c r="AV232" s="75">
        <f t="shared" si="108"/>
        <v>150.1</v>
      </c>
      <c r="AW232" s="78"/>
      <c r="AX232" s="33">
        <v>444</v>
      </c>
      <c r="AY232" s="34" t="s">
        <v>323</v>
      </c>
      <c r="AZ232" s="34" t="s">
        <v>327</v>
      </c>
      <c r="BA232" s="43" t="s">
        <v>447</v>
      </c>
      <c r="BB232" s="44">
        <v>1</v>
      </c>
      <c r="BC232" s="43" t="str">
        <f t="shared" si="112"/>
        <v>YES</v>
      </c>
      <c r="BD232" s="45">
        <f t="shared" si="109"/>
        <v>4</v>
      </c>
      <c r="BE232" s="43" t="str">
        <f t="shared" si="110"/>
        <v>NO</v>
      </c>
      <c r="BF232" s="43" t="str">
        <f t="shared" si="111"/>
        <v>NO</v>
      </c>
    </row>
    <row r="233" spans="1:58" x14ac:dyDescent="0.35">
      <c r="A233" s="9">
        <v>445</v>
      </c>
      <c r="B233" s="1" t="s">
        <v>263</v>
      </c>
      <c r="C233" s="1" t="s">
        <v>265</v>
      </c>
      <c r="D233" s="26">
        <v>1571.3</v>
      </c>
      <c r="E233" s="32">
        <v>1599.8</v>
      </c>
      <c r="F233" s="10">
        <v>1599.8</v>
      </c>
      <c r="G233" s="10">
        <v>62</v>
      </c>
      <c r="H233" s="10">
        <v>0</v>
      </c>
      <c r="I233" s="10">
        <f t="shared" si="85"/>
        <v>1661.8</v>
      </c>
      <c r="J233" s="10">
        <v>58.2</v>
      </c>
      <c r="K233" s="11">
        <v>380788</v>
      </c>
      <c r="L233" s="10">
        <v>70.8</v>
      </c>
      <c r="M233" s="10">
        <v>50.5</v>
      </c>
      <c r="N233" s="10">
        <v>719.7</v>
      </c>
      <c r="O233" s="10">
        <v>28.9</v>
      </c>
      <c r="P233" s="10">
        <v>0</v>
      </c>
      <c r="Q233" s="10">
        <f t="shared" si="86"/>
        <v>2589.9</v>
      </c>
      <c r="R233" s="11">
        <v>280571</v>
      </c>
      <c r="S233" s="17">
        <f t="shared" si="87"/>
        <v>14209053</v>
      </c>
      <c r="T233" s="10">
        <v>1580.3</v>
      </c>
      <c r="U233" s="25"/>
      <c r="V233" s="46">
        <f t="shared" si="88"/>
        <v>1580.3</v>
      </c>
      <c r="W233" s="25">
        <v>62</v>
      </c>
      <c r="X233" s="25">
        <v>0</v>
      </c>
      <c r="Y233" s="10">
        <f t="shared" si="89"/>
        <v>1642.3</v>
      </c>
      <c r="Z233" s="10">
        <f t="shared" si="90"/>
        <v>57.5</v>
      </c>
      <c r="AA233" s="25">
        <v>70.8</v>
      </c>
      <c r="AB233" s="25">
        <f t="shared" si="91"/>
        <v>50.5</v>
      </c>
      <c r="AC233" s="25">
        <f t="shared" si="92"/>
        <v>719.7</v>
      </c>
      <c r="AD233" s="25">
        <f t="shared" si="93"/>
        <v>28.9</v>
      </c>
      <c r="AE233" s="25">
        <v>0</v>
      </c>
      <c r="AF233" s="10">
        <f t="shared" si="94"/>
        <v>2569.6999999999998</v>
      </c>
      <c r="AG233" s="11">
        <f t="shared" si="95"/>
        <v>280571</v>
      </c>
      <c r="AH233" s="17">
        <f t="shared" si="96"/>
        <v>14709437</v>
      </c>
      <c r="AI233" s="11">
        <f t="shared" si="97"/>
        <v>500384</v>
      </c>
      <c r="AJ233" s="78"/>
      <c r="AK233" s="69">
        <v>445</v>
      </c>
      <c r="AL233" s="70">
        <f t="shared" si="98"/>
        <v>0</v>
      </c>
      <c r="AM233" s="1" t="b">
        <f t="shared" si="99"/>
        <v>0</v>
      </c>
      <c r="AN233" s="71">
        <f t="shared" si="100"/>
        <v>0</v>
      </c>
      <c r="AO233" s="72">
        <f t="shared" si="101"/>
        <v>0</v>
      </c>
      <c r="AP233" s="73">
        <f t="shared" si="102"/>
        <v>0</v>
      </c>
      <c r="AQ233" s="1" t="b">
        <f t="shared" si="103"/>
        <v>0</v>
      </c>
      <c r="AR233" s="1">
        <f t="shared" si="104"/>
        <v>0</v>
      </c>
      <c r="AS233" s="72">
        <f t="shared" si="105"/>
        <v>0</v>
      </c>
      <c r="AT233" s="73">
        <f t="shared" si="106"/>
        <v>0</v>
      </c>
      <c r="AU233" s="74">
        <f t="shared" si="107"/>
        <v>57.5</v>
      </c>
      <c r="AV233" s="75">
        <f t="shared" si="108"/>
        <v>57.5</v>
      </c>
      <c r="AW233" s="78"/>
      <c r="AX233" s="33">
        <v>445</v>
      </c>
      <c r="AY233" s="34" t="s">
        <v>263</v>
      </c>
      <c r="AZ233" s="34" t="s">
        <v>265</v>
      </c>
      <c r="BA233" s="43" t="s">
        <v>447</v>
      </c>
      <c r="BB233" s="44">
        <v>0</v>
      </c>
      <c r="BC233" s="43" t="str">
        <f t="shared" si="112"/>
        <v>NO</v>
      </c>
      <c r="BD233" s="45">
        <f t="shared" si="109"/>
        <v>-19.5</v>
      </c>
      <c r="BE233" s="43" t="str">
        <f t="shared" si="110"/>
        <v>YES</v>
      </c>
      <c r="BF233" s="43" t="str">
        <f t="shared" si="111"/>
        <v>NO</v>
      </c>
    </row>
    <row r="234" spans="1:58" x14ac:dyDescent="0.35">
      <c r="A234" s="9">
        <v>446</v>
      </c>
      <c r="B234" s="1" t="s">
        <v>263</v>
      </c>
      <c r="C234" s="1" t="s">
        <v>266</v>
      </c>
      <c r="D234" s="26">
        <v>1826.9</v>
      </c>
      <c r="E234" s="32">
        <v>1674.1</v>
      </c>
      <c r="F234" s="10">
        <v>1750.5</v>
      </c>
      <c r="G234" s="10">
        <v>32</v>
      </c>
      <c r="H234" s="10">
        <v>0</v>
      </c>
      <c r="I234" s="10">
        <f t="shared" si="85"/>
        <v>1782.5</v>
      </c>
      <c r="J234" s="10">
        <v>62.5</v>
      </c>
      <c r="K234" s="11">
        <v>382673</v>
      </c>
      <c r="L234" s="10">
        <v>71.2</v>
      </c>
      <c r="M234" s="10">
        <v>9.8000000000000007</v>
      </c>
      <c r="N234" s="10">
        <v>659.1</v>
      </c>
      <c r="O234" s="10">
        <v>37.9</v>
      </c>
      <c r="P234" s="10">
        <v>0</v>
      </c>
      <c r="Q234" s="10">
        <f t="shared" si="86"/>
        <v>2623</v>
      </c>
      <c r="R234" s="11">
        <v>141680</v>
      </c>
      <c r="S234" s="17">
        <f t="shared" si="87"/>
        <v>14248174</v>
      </c>
      <c r="T234" s="10">
        <v>1652.1</v>
      </c>
      <c r="U234" s="25"/>
      <c r="V234" s="46">
        <f t="shared" si="88"/>
        <v>1652.1</v>
      </c>
      <c r="W234" s="25">
        <v>32</v>
      </c>
      <c r="X234" s="25">
        <v>0</v>
      </c>
      <c r="Y234" s="10">
        <f t="shared" si="89"/>
        <v>1684.1</v>
      </c>
      <c r="Z234" s="10">
        <f t="shared" si="90"/>
        <v>59</v>
      </c>
      <c r="AA234" s="25">
        <v>71.2</v>
      </c>
      <c r="AB234" s="25">
        <f t="shared" si="91"/>
        <v>9.8000000000000007</v>
      </c>
      <c r="AC234" s="25">
        <f t="shared" si="92"/>
        <v>659.1</v>
      </c>
      <c r="AD234" s="25">
        <f t="shared" si="93"/>
        <v>37.9</v>
      </c>
      <c r="AE234" s="25">
        <v>0</v>
      </c>
      <c r="AF234" s="10">
        <f t="shared" si="94"/>
        <v>2521.1</v>
      </c>
      <c r="AG234" s="11">
        <f t="shared" si="95"/>
        <v>141680</v>
      </c>
      <c r="AH234" s="17">
        <f t="shared" si="96"/>
        <v>14297657</v>
      </c>
      <c r="AI234" s="11">
        <f t="shared" si="97"/>
        <v>49483</v>
      </c>
      <c r="AJ234" s="78"/>
      <c r="AK234" s="69">
        <v>446</v>
      </c>
      <c r="AL234" s="70">
        <f t="shared" si="98"/>
        <v>0</v>
      </c>
      <c r="AM234" s="1" t="b">
        <f t="shared" si="99"/>
        <v>0</v>
      </c>
      <c r="AN234" s="71">
        <f t="shared" si="100"/>
        <v>0</v>
      </c>
      <c r="AO234" s="72">
        <f t="shared" si="101"/>
        <v>0</v>
      </c>
      <c r="AP234" s="73">
        <f t="shared" si="102"/>
        <v>0</v>
      </c>
      <c r="AQ234" s="1" t="b">
        <f t="shared" si="103"/>
        <v>0</v>
      </c>
      <c r="AR234" s="1">
        <f t="shared" si="104"/>
        <v>0</v>
      </c>
      <c r="AS234" s="72">
        <f t="shared" si="105"/>
        <v>0</v>
      </c>
      <c r="AT234" s="73">
        <f t="shared" si="106"/>
        <v>0</v>
      </c>
      <c r="AU234" s="74">
        <f t="shared" si="107"/>
        <v>59</v>
      </c>
      <c r="AV234" s="75">
        <f t="shared" si="108"/>
        <v>59</v>
      </c>
      <c r="AW234" s="78"/>
      <c r="AX234" s="33">
        <v>446</v>
      </c>
      <c r="AY234" s="34" t="s">
        <v>263</v>
      </c>
      <c r="AZ234" s="34" t="s">
        <v>266</v>
      </c>
      <c r="BA234" s="43" t="s">
        <v>448</v>
      </c>
      <c r="BB234" s="44">
        <v>0</v>
      </c>
      <c r="BC234" s="43" t="str">
        <f t="shared" si="112"/>
        <v>NO</v>
      </c>
      <c r="BD234" s="45">
        <f t="shared" si="109"/>
        <v>-22</v>
      </c>
      <c r="BE234" s="43" t="str">
        <f t="shared" si="110"/>
        <v>YES</v>
      </c>
      <c r="BF234" s="43" t="str">
        <f t="shared" si="111"/>
        <v>NO</v>
      </c>
    </row>
    <row r="235" spans="1:58" x14ac:dyDescent="0.35">
      <c r="A235" s="9">
        <v>447</v>
      </c>
      <c r="B235" s="1" t="s">
        <v>263</v>
      </c>
      <c r="C235" s="1" t="s">
        <v>267</v>
      </c>
      <c r="D235" s="26">
        <v>671</v>
      </c>
      <c r="E235" s="32">
        <v>659</v>
      </c>
      <c r="F235" s="10">
        <v>665</v>
      </c>
      <c r="G235" s="10">
        <v>14</v>
      </c>
      <c r="H235" s="10">
        <v>0</v>
      </c>
      <c r="I235" s="10">
        <f t="shared" si="85"/>
        <v>679</v>
      </c>
      <c r="J235" s="10">
        <v>241.3</v>
      </c>
      <c r="K235" s="11">
        <v>167830</v>
      </c>
      <c r="L235" s="10">
        <v>31.2</v>
      </c>
      <c r="M235" s="10">
        <v>0.7</v>
      </c>
      <c r="N235" s="10">
        <v>218</v>
      </c>
      <c r="O235" s="10">
        <v>18.3</v>
      </c>
      <c r="P235" s="10">
        <v>0</v>
      </c>
      <c r="Q235" s="10">
        <f t="shared" si="86"/>
        <v>1188.5</v>
      </c>
      <c r="R235" s="11">
        <v>33600</v>
      </c>
      <c r="S235" s="17">
        <f t="shared" si="87"/>
        <v>6425353</v>
      </c>
      <c r="T235" s="10">
        <v>645.1</v>
      </c>
      <c r="U235" s="25"/>
      <c r="V235" s="46">
        <f t="shared" si="88"/>
        <v>645.1</v>
      </c>
      <c r="W235" s="25">
        <v>14</v>
      </c>
      <c r="X235" s="25">
        <v>0</v>
      </c>
      <c r="Y235" s="10">
        <f t="shared" si="89"/>
        <v>659.1</v>
      </c>
      <c r="Z235" s="10">
        <f t="shared" si="90"/>
        <v>238.7</v>
      </c>
      <c r="AA235" s="25">
        <v>31.2</v>
      </c>
      <c r="AB235" s="25">
        <f t="shared" si="91"/>
        <v>0.7</v>
      </c>
      <c r="AC235" s="25">
        <f t="shared" si="92"/>
        <v>218</v>
      </c>
      <c r="AD235" s="25">
        <f t="shared" si="93"/>
        <v>18.3</v>
      </c>
      <c r="AE235" s="25">
        <v>0</v>
      </c>
      <c r="AF235" s="10">
        <f t="shared" si="94"/>
        <v>1166</v>
      </c>
      <c r="AG235" s="11">
        <f t="shared" si="95"/>
        <v>33600</v>
      </c>
      <c r="AH235" s="17">
        <f t="shared" si="96"/>
        <v>6580690</v>
      </c>
      <c r="AI235" s="11">
        <f t="shared" si="97"/>
        <v>155337</v>
      </c>
      <c r="AJ235" s="78"/>
      <c r="AK235" s="69">
        <v>447</v>
      </c>
      <c r="AL235" s="70">
        <f t="shared" si="98"/>
        <v>0</v>
      </c>
      <c r="AM235" s="1" t="b">
        <f t="shared" si="99"/>
        <v>0</v>
      </c>
      <c r="AN235" s="71">
        <f t="shared" si="100"/>
        <v>0</v>
      </c>
      <c r="AO235" s="72">
        <f t="shared" si="101"/>
        <v>0</v>
      </c>
      <c r="AP235" s="73">
        <f t="shared" si="102"/>
        <v>0</v>
      </c>
      <c r="AQ235" s="1" t="b">
        <f t="shared" si="103"/>
        <v>1</v>
      </c>
      <c r="AR235" s="1">
        <f t="shared" si="104"/>
        <v>444.38630000000001</v>
      </c>
      <c r="AS235" s="72">
        <f t="shared" si="105"/>
        <v>0.36218299999999998</v>
      </c>
      <c r="AT235" s="73">
        <f t="shared" si="106"/>
        <v>238.7</v>
      </c>
      <c r="AU235" s="74">
        <f t="shared" si="107"/>
        <v>0</v>
      </c>
      <c r="AV235" s="75">
        <f t="shared" si="108"/>
        <v>238.7</v>
      </c>
      <c r="AW235" s="78"/>
      <c r="AX235" s="33">
        <v>447</v>
      </c>
      <c r="AY235" s="34" t="s">
        <v>263</v>
      </c>
      <c r="AZ235" s="34" t="s">
        <v>267</v>
      </c>
      <c r="BA235" s="43" t="s">
        <v>447</v>
      </c>
      <c r="BB235" s="44">
        <v>0</v>
      </c>
      <c r="BC235" s="43" t="str">
        <f t="shared" si="112"/>
        <v>NO</v>
      </c>
      <c r="BD235" s="45">
        <f t="shared" si="109"/>
        <v>-13.9</v>
      </c>
      <c r="BE235" s="43" t="str">
        <f t="shared" si="110"/>
        <v>YES</v>
      </c>
      <c r="BF235" s="43" t="str">
        <f t="shared" si="111"/>
        <v>NO</v>
      </c>
    </row>
    <row r="236" spans="1:58" x14ac:dyDescent="0.35">
      <c r="A236" s="9">
        <v>448</v>
      </c>
      <c r="B236" s="1" t="s">
        <v>247</v>
      </c>
      <c r="C236" s="1" t="s">
        <v>252</v>
      </c>
      <c r="D236" s="26">
        <v>395</v>
      </c>
      <c r="E236" s="32">
        <v>408.5</v>
      </c>
      <c r="F236" s="10">
        <v>412.1</v>
      </c>
      <c r="G236" s="10">
        <v>5.5</v>
      </c>
      <c r="H236" s="10">
        <v>0</v>
      </c>
      <c r="I236" s="10">
        <f t="shared" si="85"/>
        <v>417.6</v>
      </c>
      <c r="J236" s="10">
        <v>185.5</v>
      </c>
      <c r="K236" s="11">
        <v>123374</v>
      </c>
      <c r="L236" s="10">
        <v>22.9</v>
      </c>
      <c r="M236" s="10">
        <v>0</v>
      </c>
      <c r="N236" s="10">
        <v>69.3</v>
      </c>
      <c r="O236" s="10">
        <v>14.1</v>
      </c>
      <c r="P236" s="10">
        <v>0</v>
      </c>
      <c r="Q236" s="10">
        <f t="shared" si="86"/>
        <v>709.4</v>
      </c>
      <c r="R236" s="11">
        <v>0</v>
      </c>
      <c r="S236" s="17">
        <f t="shared" si="87"/>
        <v>3815153</v>
      </c>
      <c r="T236" s="10">
        <v>412.1</v>
      </c>
      <c r="U236" s="25"/>
      <c r="V236" s="46">
        <f t="shared" si="88"/>
        <v>412.1</v>
      </c>
      <c r="W236" s="25">
        <v>5.5</v>
      </c>
      <c r="X236" s="25">
        <v>0</v>
      </c>
      <c r="Y236" s="10">
        <f t="shared" si="89"/>
        <v>417.6</v>
      </c>
      <c r="Z236" s="10">
        <f t="shared" si="90"/>
        <v>185.5</v>
      </c>
      <c r="AA236" s="25">
        <v>22.9</v>
      </c>
      <c r="AB236" s="25">
        <f t="shared" si="91"/>
        <v>0</v>
      </c>
      <c r="AC236" s="25">
        <f t="shared" si="92"/>
        <v>69.3</v>
      </c>
      <c r="AD236" s="25">
        <f t="shared" si="93"/>
        <v>14.1</v>
      </c>
      <c r="AE236" s="25">
        <v>0</v>
      </c>
      <c r="AF236" s="10">
        <f t="shared" si="94"/>
        <v>709.4</v>
      </c>
      <c r="AG236" s="11">
        <f t="shared" si="95"/>
        <v>0</v>
      </c>
      <c r="AH236" s="17">
        <f t="shared" si="96"/>
        <v>3983281</v>
      </c>
      <c r="AI236" s="11">
        <f t="shared" si="97"/>
        <v>168128</v>
      </c>
      <c r="AJ236" s="78"/>
      <c r="AK236" s="69">
        <v>448</v>
      </c>
      <c r="AL236" s="70">
        <f t="shared" si="98"/>
        <v>0</v>
      </c>
      <c r="AM236" s="1" t="b">
        <f t="shared" si="99"/>
        <v>0</v>
      </c>
      <c r="AN236" s="71">
        <f t="shared" si="100"/>
        <v>0</v>
      </c>
      <c r="AO236" s="72">
        <f t="shared" si="101"/>
        <v>0</v>
      </c>
      <c r="AP236" s="73">
        <f t="shared" si="102"/>
        <v>0</v>
      </c>
      <c r="AQ236" s="1" t="b">
        <f t="shared" si="103"/>
        <v>1</v>
      </c>
      <c r="AR236" s="1">
        <f t="shared" si="104"/>
        <v>145.53</v>
      </c>
      <c r="AS236" s="72">
        <f t="shared" si="105"/>
        <v>0.44423200000000002</v>
      </c>
      <c r="AT236" s="73">
        <f t="shared" si="106"/>
        <v>185.5</v>
      </c>
      <c r="AU236" s="74">
        <f t="shared" si="107"/>
        <v>0</v>
      </c>
      <c r="AV236" s="75">
        <f t="shared" si="108"/>
        <v>185.5</v>
      </c>
      <c r="AW236" s="78"/>
      <c r="AX236" s="33">
        <v>448</v>
      </c>
      <c r="AY236" s="34" t="s">
        <v>247</v>
      </c>
      <c r="AZ236" s="34" t="s">
        <v>252</v>
      </c>
      <c r="BA236" s="43" t="s">
        <v>447</v>
      </c>
      <c r="BB236" s="44">
        <v>1</v>
      </c>
      <c r="BC236" s="43" t="str">
        <f t="shared" si="112"/>
        <v>YES</v>
      </c>
      <c r="BD236" s="45">
        <f t="shared" si="109"/>
        <v>3.6</v>
      </c>
      <c r="BE236" s="43" t="str">
        <f t="shared" si="110"/>
        <v>NO</v>
      </c>
      <c r="BF236" s="43" t="str">
        <f t="shared" si="111"/>
        <v>NO</v>
      </c>
    </row>
    <row r="237" spans="1:58" x14ac:dyDescent="0.35">
      <c r="A237" s="9">
        <v>449</v>
      </c>
      <c r="B237" s="1" t="s">
        <v>216</v>
      </c>
      <c r="C237" s="1" t="s">
        <v>218</v>
      </c>
      <c r="D237" s="26">
        <v>612.29999999999995</v>
      </c>
      <c r="E237" s="32">
        <v>633</v>
      </c>
      <c r="F237" s="10">
        <v>643.29999999999995</v>
      </c>
      <c r="G237" s="10">
        <v>19</v>
      </c>
      <c r="H237" s="10">
        <v>1</v>
      </c>
      <c r="I237" s="10">
        <f t="shared" si="85"/>
        <v>663.3</v>
      </c>
      <c r="J237" s="10">
        <v>239.2</v>
      </c>
      <c r="K237" s="11">
        <v>379794</v>
      </c>
      <c r="L237" s="10">
        <v>70.599999999999994</v>
      </c>
      <c r="M237" s="10">
        <v>0</v>
      </c>
      <c r="N237" s="10">
        <v>66.8</v>
      </c>
      <c r="O237" s="10">
        <v>10.4</v>
      </c>
      <c r="P237" s="10">
        <v>0</v>
      </c>
      <c r="Q237" s="10">
        <f t="shared" si="86"/>
        <v>1050.3</v>
      </c>
      <c r="R237" s="11">
        <v>0</v>
      </c>
      <c r="S237" s="17">
        <f t="shared" si="87"/>
        <v>5648513</v>
      </c>
      <c r="T237" s="10">
        <v>643.29999999999995</v>
      </c>
      <c r="U237" s="25"/>
      <c r="V237" s="46">
        <f t="shared" si="88"/>
        <v>643.29999999999995</v>
      </c>
      <c r="W237" s="25">
        <v>19</v>
      </c>
      <c r="X237" s="25">
        <v>1</v>
      </c>
      <c r="Y237" s="10">
        <f t="shared" si="89"/>
        <v>663.3</v>
      </c>
      <c r="Z237" s="10">
        <f t="shared" si="90"/>
        <v>239.5</v>
      </c>
      <c r="AA237" s="25">
        <v>70.599999999999994</v>
      </c>
      <c r="AB237" s="25">
        <f t="shared" si="91"/>
        <v>0</v>
      </c>
      <c r="AC237" s="25">
        <f t="shared" si="92"/>
        <v>66.8</v>
      </c>
      <c r="AD237" s="25">
        <f t="shared" si="93"/>
        <v>10.4</v>
      </c>
      <c r="AE237" s="25">
        <v>0</v>
      </c>
      <c r="AF237" s="10">
        <f t="shared" si="94"/>
        <v>1050.5999999999999</v>
      </c>
      <c r="AG237" s="11">
        <f t="shared" si="95"/>
        <v>0</v>
      </c>
      <c r="AH237" s="17">
        <f t="shared" si="96"/>
        <v>5899119</v>
      </c>
      <c r="AI237" s="11">
        <f t="shared" si="97"/>
        <v>250606</v>
      </c>
      <c r="AJ237" s="78"/>
      <c r="AK237" s="69">
        <v>449</v>
      </c>
      <c r="AL237" s="70">
        <f t="shared" si="98"/>
        <v>0</v>
      </c>
      <c r="AM237" s="1" t="b">
        <f t="shared" si="99"/>
        <v>0</v>
      </c>
      <c r="AN237" s="71">
        <f t="shared" si="100"/>
        <v>0</v>
      </c>
      <c r="AO237" s="72">
        <f t="shared" si="101"/>
        <v>0</v>
      </c>
      <c r="AP237" s="73">
        <f t="shared" si="102"/>
        <v>0</v>
      </c>
      <c r="AQ237" s="1" t="b">
        <f t="shared" si="103"/>
        <v>1</v>
      </c>
      <c r="AR237" s="1">
        <f t="shared" si="104"/>
        <v>448.34629999999999</v>
      </c>
      <c r="AS237" s="72">
        <f t="shared" si="105"/>
        <v>0.361095</v>
      </c>
      <c r="AT237" s="73">
        <f t="shared" si="106"/>
        <v>239.5</v>
      </c>
      <c r="AU237" s="74">
        <f t="shared" si="107"/>
        <v>0</v>
      </c>
      <c r="AV237" s="75">
        <f t="shared" si="108"/>
        <v>239.5</v>
      </c>
      <c r="AW237" s="78"/>
      <c r="AX237" s="33">
        <v>449</v>
      </c>
      <c r="AY237" s="34" t="s">
        <v>216</v>
      </c>
      <c r="AZ237" s="34" t="s">
        <v>218</v>
      </c>
      <c r="BA237" s="43" t="s">
        <v>447</v>
      </c>
      <c r="BB237" s="44">
        <v>1</v>
      </c>
      <c r="BC237" s="43" t="str">
        <f t="shared" si="112"/>
        <v>YES</v>
      </c>
      <c r="BD237" s="45">
        <f t="shared" si="109"/>
        <v>10.3</v>
      </c>
      <c r="BE237" s="43" t="str">
        <f t="shared" si="110"/>
        <v>NO</v>
      </c>
      <c r="BF237" s="43" t="str">
        <f t="shared" si="111"/>
        <v>NO</v>
      </c>
    </row>
    <row r="238" spans="1:58" x14ac:dyDescent="0.35">
      <c r="A238" s="9">
        <v>450</v>
      </c>
      <c r="B238" s="1" t="s">
        <v>361</v>
      </c>
      <c r="C238" s="1" t="s">
        <v>365</v>
      </c>
      <c r="D238" s="26">
        <v>3603.7</v>
      </c>
      <c r="E238" s="32">
        <v>3506.4</v>
      </c>
      <c r="F238" s="10">
        <v>3555.1</v>
      </c>
      <c r="G238" s="10">
        <v>19.5</v>
      </c>
      <c r="H238" s="10">
        <v>1</v>
      </c>
      <c r="I238" s="10">
        <f t="shared" si="85"/>
        <v>3575.6</v>
      </c>
      <c r="J238" s="10">
        <v>125.3</v>
      </c>
      <c r="K238" s="11">
        <v>1853208</v>
      </c>
      <c r="L238" s="10">
        <v>344.6</v>
      </c>
      <c r="M238" s="10">
        <v>15.7</v>
      </c>
      <c r="N238" s="10">
        <v>594.20000000000005</v>
      </c>
      <c r="O238" s="10">
        <v>61.9</v>
      </c>
      <c r="P238" s="10">
        <v>0</v>
      </c>
      <c r="Q238" s="10">
        <f t="shared" si="86"/>
        <v>4717.3</v>
      </c>
      <c r="R238" s="11">
        <v>119183</v>
      </c>
      <c r="S238" s="17">
        <f t="shared" si="87"/>
        <v>25488822</v>
      </c>
      <c r="T238" s="10">
        <v>3544.3</v>
      </c>
      <c r="U238" s="25"/>
      <c r="V238" s="46">
        <f t="shared" si="88"/>
        <v>3544.3</v>
      </c>
      <c r="W238" s="25">
        <v>19.5</v>
      </c>
      <c r="X238" s="25">
        <v>1</v>
      </c>
      <c r="Y238" s="10">
        <f t="shared" si="89"/>
        <v>3564.8</v>
      </c>
      <c r="Z238" s="10">
        <f t="shared" si="90"/>
        <v>124.9</v>
      </c>
      <c r="AA238" s="25">
        <v>344.6</v>
      </c>
      <c r="AB238" s="25">
        <f t="shared" si="91"/>
        <v>15.7</v>
      </c>
      <c r="AC238" s="25">
        <f t="shared" si="92"/>
        <v>594.20000000000005</v>
      </c>
      <c r="AD238" s="25">
        <f t="shared" si="93"/>
        <v>61.9</v>
      </c>
      <c r="AE238" s="25">
        <v>0</v>
      </c>
      <c r="AF238" s="10">
        <f t="shared" si="94"/>
        <v>4706.1000000000004</v>
      </c>
      <c r="AG238" s="11">
        <f t="shared" si="95"/>
        <v>119183</v>
      </c>
      <c r="AH238" s="17">
        <f t="shared" si="96"/>
        <v>26543935</v>
      </c>
      <c r="AI238" s="11">
        <f t="shared" si="97"/>
        <v>1055113</v>
      </c>
      <c r="AJ238" s="78"/>
      <c r="AK238" s="69">
        <v>450</v>
      </c>
      <c r="AL238" s="70">
        <f t="shared" si="98"/>
        <v>0</v>
      </c>
      <c r="AM238" s="1" t="b">
        <f t="shared" si="99"/>
        <v>0</v>
      </c>
      <c r="AN238" s="71">
        <f t="shared" si="100"/>
        <v>0</v>
      </c>
      <c r="AO238" s="72">
        <f t="shared" si="101"/>
        <v>0</v>
      </c>
      <c r="AP238" s="73">
        <f t="shared" si="102"/>
        <v>0</v>
      </c>
      <c r="AQ238" s="1" t="b">
        <f t="shared" si="103"/>
        <v>0</v>
      </c>
      <c r="AR238" s="1">
        <f t="shared" si="104"/>
        <v>0</v>
      </c>
      <c r="AS238" s="72">
        <f t="shared" si="105"/>
        <v>0</v>
      </c>
      <c r="AT238" s="73">
        <f t="shared" si="106"/>
        <v>0</v>
      </c>
      <c r="AU238" s="74">
        <f t="shared" si="107"/>
        <v>124.9</v>
      </c>
      <c r="AV238" s="75">
        <f t="shared" si="108"/>
        <v>124.9</v>
      </c>
      <c r="AW238" s="78"/>
      <c r="AX238" s="33">
        <v>450</v>
      </c>
      <c r="AY238" s="34" t="s">
        <v>361</v>
      </c>
      <c r="AZ238" s="34" t="s">
        <v>365</v>
      </c>
      <c r="BA238" s="43" t="s">
        <v>447</v>
      </c>
      <c r="BB238" s="44">
        <v>1</v>
      </c>
      <c r="BC238" s="43" t="str">
        <f t="shared" si="112"/>
        <v>YES</v>
      </c>
      <c r="BD238" s="45">
        <f t="shared" si="109"/>
        <v>37.9</v>
      </c>
      <c r="BE238" s="43" t="str">
        <f t="shared" si="110"/>
        <v>NO</v>
      </c>
      <c r="BF238" s="43" t="str">
        <f t="shared" si="111"/>
        <v>NO</v>
      </c>
    </row>
    <row r="239" spans="1:58" x14ac:dyDescent="0.35">
      <c r="A239" s="9">
        <v>452</v>
      </c>
      <c r="B239" s="1" t="s">
        <v>377</v>
      </c>
      <c r="C239" s="1" t="s">
        <v>378</v>
      </c>
      <c r="D239" s="26">
        <v>398.5</v>
      </c>
      <c r="E239" s="32">
        <v>401.9</v>
      </c>
      <c r="F239" s="10">
        <v>401.9</v>
      </c>
      <c r="G239" s="10">
        <v>4</v>
      </c>
      <c r="H239" s="10">
        <v>0</v>
      </c>
      <c r="I239" s="10">
        <f t="shared" si="85"/>
        <v>405.9</v>
      </c>
      <c r="J239" s="10">
        <v>181.9</v>
      </c>
      <c r="K239" s="11">
        <v>128035</v>
      </c>
      <c r="L239" s="10">
        <v>23.8</v>
      </c>
      <c r="M239" s="10">
        <v>40</v>
      </c>
      <c r="N239" s="10">
        <v>132</v>
      </c>
      <c r="O239" s="10">
        <v>11.2</v>
      </c>
      <c r="P239" s="10">
        <v>0</v>
      </c>
      <c r="Q239" s="10">
        <f t="shared" si="86"/>
        <v>794.8</v>
      </c>
      <c r="R239" s="11">
        <v>0</v>
      </c>
      <c r="S239" s="17">
        <f t="shared" si="87"/>
        <v>4274434</v>
      </c>
      <c r="T239" s="10">
        <v>400</v>
      </c>
      <c r="U239" s="25"/>
      <c r="V239" s="46">
        <f t="shared" si="88"/>
        <v>400</v>
      </c>
      <c r="W239" s="25">
        <v>4</v>
      </c>
      <c r="X239" s="25">
        <v>0</v>
      </c>
      <c r="Y239" s="10">
        <f t="shared" si="89"/>
        <v>404</v>
      </c>
      <c r="Z239" s="10">
        <f t="shared" si="90"/>
        <v>181.3</v>
      </c>
      <c r="AA239" s="25">
        <v>23.8</v>
      </c>
      <c r="AB239" s="25">
        <f t="shared" si="91"/>
        <v>40</v>
      </c>
      <c r="AC239" s="25">
        <f t="shared" si="92"/>
        <v>132</v>
      </c>
      <c r="AD239" s="25">
        <f t="shared" si="93"/>
        <v>11.2</v>
      </c>
      <c r="AE239" s="25">
        <v>0</v>
      </c>
      <c r="AF239" s="10">
        <f t="shared" si="94"/>
        <v>792.3</v>
      </c>
      <c r="AG239" s="11">
        <f t="shared" si="95"/>
        <v>0</v>
      </c>
      <c r="AH239" s="17">
        <f t="shared" si="96"/>
        <v>4448765</v>
      </c>
      <c r="AI239" s="11">
        <f t="shared" si="97"/>
        <v>174331</v>
      </c>
      <c r="AJ239" s="78"/>
      <c r="AK239" s="69">
        <v>452</v>
      </c>
      <c r="AL239" s="70">
        <f t="shared" si="98"/>
        <v>0</v>
      </c>
      <c r="AM239" s="1" t="b">
        <f t="shared" si="99"/>
        <v>0</v>
      </c>
      <c r="AN239" s="71">
        <f t="shared" si="100"/>
        <v>0</v>
      </c>
      <c r="AO239" s="72">
        <f t="shared" si="101"/>
        <v>0</v>
      </c>
      <c r="AP239" s="73">
        <f t="shared" si="102"/>
        <v>0</v>
      </c>
      <c r="AQ239" s="1" t="b">
        <f t="shared" si="103"/>
        <v>1</v>
      </c>
      <c r="AR239" s="1">
        <f t="shared" si="104"/>
        <v>128.69999999999999</v>
      </c>
      <c r="AS239" s="72">
        <f t="shared" si="105"/>
        <v>0.44885199999999997</v>
      </c>
      <c r="AT239" s="73">
        <f t="shared" si="106"/>
        <v>181.3</v>
      </c>
      <c r="AU239" s="74">
        <f t="shared" si="107"/>
        <v>0</v>
      </c>
      <c r="AV239" s="75">
        <f t="shared" si="108"/>
        <v>181.3</v>
      </c>
      <c r="AW239" s="78"/>
      <c r="AX239" s="33">
        <v>452</v>
      </c>
      <c r="AY239" s="34" t="s">
        <v>377</v>
      </c>
      <c r="AZ239" s="34" t="s">
        <v>378</v>
      </c>
      <c r="BA239" s="43" t="s">
        <v>447</v>
      </c>
      <c r="BB239" s="44">
        <v>0</v>
      </c>
      <c r="BC239" s="43" t="str">
        <f t="shared" si="112"/>
        <v>NO</v>
      </c>
      <c r="BD239" s="45">
        <f t="shared" si="109"/>
        <v>-1.9</v>
      </c>
      <c r="BE239" s="43" t="str">
        <f t="shared" si="110"/>
        <v>YES</v>
      </c>
      <c r="BF239" s="43" t="str">
        <f t="shared" si="111"/>
        <v>NO</v>
      </c>
    </row>
    <row r="240" spans="1:58" x14ac:dyDescent="0.35">
      <c r="A240" s="9">
        <v>453</v>
      </c>
      <c r="B240" s="1" t="s">
        <v>216</v>
      </c>
      <c r="C240" s="1" t="s">
        <v>219</v>
      </c>
      <c r="D240" s="26">
        <v>3454.3</v>
      </c>
      <c r="E240" s="32">
        <v>3336.7</v>
      </c>
      <c r="F240" s="10">
        <v>3419.1</v>
      </c>
      <c r="G240" s="10">
        <v>28</v>
      </c>
      <c r="H240" s="10">
        <v>0</v>
      </c>
      <c r="I240" s="10">
        <f t="shared" si="85"/>
        <v>3447.1</v>
      </c>
      <c r="J240" s="10">
        <v>120.8</v>
      </c>
      <c r="K240" s="11">
        <v>487880</v>
      </c>
      <c r="L240" s="10">
        <v>90.7</v>
      </c>
      <c r="M240" s="10">
        <v>11.3</v>
      </c>
      <c r="N240" s="10">
        <v>936.9</v>
      </c>
      <c r="O240" s="10">
        <v>30.1</v>
      </c>
      <c r="P240" s="10">
        <v>0</v>
      </c>
      <c r="Q240" s="10">
        <f t="shared" si="86"/>
        <v>4636.8999999999996</v>
      </c>
      <c r="R240" s="11">
        <v>128800</v>
      </c>
      <c r="S240" s="17">
        <f t="shared" si="87"/>
        <v>25066048</v>
      </c>
      <c r="T240" s="10">
        <v>3147.7</v>
      </c>
      <c r="U240" s="25"/>
      <c r="V240" s="46">
        <f t="shared" si="88"/>
        <v>3312.9</v>
      </c>
      <c r="W240" s="25">
        <v>28</v>
      </c>
      <c r="X240" s="25">
        <v>0</v>
      </c>
      <c r="Y240" s="10">
        <f t="shared" si="89"/>
        <v>3340.9</v>
      </c>
      <c r="Z240" s="10">
        <f t="shared" si="90"/>
        <v>117.1</v>
      </c>
      <c r="AA240" s="25">
        <v>90.7</v>
      </c>
      <c r="AB240" s="25">
        <f t="shared" si="91"/>
        <v>11.3</v>
      </c>
      <c r="AC240" s="25">
        <f t="shared" si="92"/>
        <v>936.9</v>
      </c>
      <c r="AD240" s="25">
        <f t="shared" si="93"/>
        <v>30.1</v>
      </c>
      <c r="AE240" s="25">
        <v>0</v>
      </c>
      <c r="AF240" s="10">
        <f t="shared" si="94"/>
        <v>4527</v>
      </c>
      <c r="AG240" s="11">
        <f t="shared" si="95"/>
        <v>128800</v>
      </c>
      <c r="AH240" s="17">
        <f t="shared" si="96"/>
        <v>25547905</v>
      </c>
      <c r="AI240" s="11">
        <f t="shared" si="97"/>
        <v>481857</v>
      </c>
      <c r="AJ240" s="78"/>
      <c r="AK240" s="69">
        <v>453</v>
      </c>
      <c r="AL240" s="70">
        <f t="shared" si="98"/>
        <v>0</v>
      </c>
      <c r="AM240" s="1" t="b">
        <f t="shared" si="99"/>
        <v>0</v>
      </c>
      <c r="AN240" s="71">
        <f t="shared" si="100"/>
        <v>0</v>
      </c>
      <c r="AO240" s="72">
        <f t="shared" si="101"/>
        <v>0</v>
      </c>
      <c r="AP240" s="73">
        <f t="shared" si="102"/>
        <v>0</v>
      </c>
      <c r="AQ240" s="1" t="b">
        <f t="shared" si="103"/>
        <v>0</v>
      </c>
      <c r="AR240" s="1">
        <f t="shared" si="104"/>
        <v>0</v>
      </c>
      <c r="AS240" s="72">
        <f t="shared" si="105"/>
        <v>0</v>
      </c>
      <c r="AT240" s="73">
        <f t="shared" si="106"/>
        <v>0</v>
      </c>
      <c r="AU240" s="74">
        <f t="shared" si="107"/>
        <v>117.1</v>
      </c>
      <c r="AV240" s="75">
        <f t="shared" si="108"/>
        <v>117.1</v>
      </c>
      <c r="AW240" s="78"/>
      <c r="AX240" s="33">
        <v>453</v>
      </c>
      <c r="AY240" s="34" t="s">
        <v>216</v>
      </c>
      <c r="AZ240" s="34" t="s">
        <v>219</v>
      </c>
      <c r="BA240" s="43" t="s">
        <v>448</v>
      </c>
      <c r="BB240" s="44">
        <v>1</v>
      </c>
      <c r="BC240" s="43" t="str">
        <f t="shared" si="112"/>
        <v>YES</v>
      </c>
      <c r="BD240" s="45">
        <f t="shared" si="109"/>
        <v>-189</v>
      </c>
      <c r="BE240" s="43" t="str">
        <f t="shared" si="110"/>
        <v>YES</v>
      </c>
      <c r="BF240" s="43" t="str">
        <f t="shared" si="111"/>
        <v>YES</v>
      </c>
    </row>
    <row r="241" spans="1:58" x14ac:dyDescent="0.35">
      <c r="A241" s="9">
        <v>454</v>
      </c>
      <c r="B241" s="1" t="s">
        <v>285</v>
      </c>
      <c r="C241" s="1" t="s">
        <v>289</v>
      </c>
      <c r="D241" s="26">
        <v>284.3</v>
      </c>
      <c r="E241" s="32">
        <v>267</v>
      </c>
      <c r="F241" s="10">
        <v>278</v>
      </c>
      <c r="G241" s="10">
        <v>2</v>
      </c>
      <c r="H241" s="10">
        <v>0</v>
      </c>
      <c r="I241" s="10">
        <f t="shared" si="85"/>
        <v>280</v>
      </c>
      <c r="J241" s="10">
        <v>150.4</v>
      </c>
      <c r="K241" s="11">
        <v>74334</v>
      </c>
      <c r="L241" s="10">
        <v>13.8</v>
      </c>
      <c r="M241" s="10">
        <v>0</v>
      </c>
      <c r="N241" s="10">
        <v>58.7</v>
      </c>
      <c r="O241" s="10">
        <v>0.4</v>
      </c>
      <c r="P241" s="10">
        <v>0</v>
      </c>
      <c r="Q241" s="10">
        <f t="shared" si="86"/>
        <v>503.3</v>
      </c>
      <c r="R241" s="11">
        <v>0</v>
      </c>
      <c r="S241" s="17">
        <f t="shared" si="87"/>
        <v>2706747</v>
      </c>
      <c r="T241" s="10">
        <v>278</v>
      </c>
      <c r="U241" s="25"/>
      <c r="V241" s="46">
        <f t="shared" si="88"/>
        <v>278</v>
      </c>
      <c r="W241" s="25">
        <v>2</v>
      </c>
      <c r="X241" s="25">
        <v>0</v>
      </c>
      <c r="Y241" s="10">
        <f t="shared" si="89"/>
        <v>280</v>
      </c>
      <c r="Z241" s="10">
        <f t="shared" si="90"/>
        <v>150.4</v>
      </c>
      <c r="AA241" s="25">
        <v>13.8</v>
      </c>
      <c r="AB241" s="25">
        <f t="shared" si="91"/>
        <v>0</v>
      </c>
      <c r="AC241" s="25">
        <f t="shared" si="92"/>
        <v>58.7</v>
      </c>
      <c r="AD241" s="25">
        <f t="shared" si="93"/>
        <v>0.4</v>
      </c>
      <c r="AE241" s="25">
        <v>0</v>
      </c>
      <c r="AF241" s="10">
        <f t="shared" si="94"/>
        <v>503.3</v>
      </c>
      <c r="AG241" s="11">
        <f t="shared" si="95"/>
        <v>0</v>
      </c>
      <c r="AH241" s="17">
        <f t="shared" si="96"/>
        <v>2826030</v>
      </c>
      <c r="AI241" s="11">
        <f t="shared" si="97"/>
        <v>119283</v>
      </c>
      <c r="AJ241" s="78"/>
      <c r="AK241" s="69">
        <v>454</v>
      </c>
      <c r="AL241" s="70">
        <f t="shared" si="98"/>
        <v>0</v>
      </c>
      <c r="AM241" s="1" t="b">
        <f t="shared" si="99"/>
        <v>1</v>
      </c>
      <c r="AN241" s="71">
        <f t="shared" si="100"/>
        <v>1737.9</v>
      </c>
      <c r="AO241" s="72">
        <f t="shared" si="101"/>
        <v>0.53720100000000004</v>
      </c>
      <c r="AP241" s="73">
        <f t="shared" si="102"/>
        <v>150.4</v>
      </c>
      <c r="AQ241" s="1" t="b">
        <f t="shared" si="103"/>
        <v>0</v>
      </c>
      <c r="AR241" s="1">
        <f t="shared" si="104"/>
        <v>0</v>
      </c>
      <c r="AS241" s="72">
        <f t="shared" si="105"/>
        <v>0</v>
      </c>
      <c r="AT241" s="73">
        <f t="shared" si="106"/>
        <v>0</v>
      </c>
      <c r="AU241" s="74">
        <f t="shared" si="107"/>
        <v>0</v>
      </c>
      <c r="AV241" s="75">
        <f t="shared" si="108"/>
        <v>150.4</v>
      </c>
      <c r="AW241" s="78"/>
      <c r="AX241" s="33">
        <v>454</v>
      </c>
      <c r="AY241" s="34" t="s">
        <v>285</v>
      </c>
      <c r="AZ241" s="34" t="s">
        <v>289</v>
      </c>
      <c r="BA241" s="43" t="s">
        <v>447</v>
      </c>
      <c r="BB241" s="44">
        <v>1</v>
      </c>
      <c r="BC241" s="43" t="str">
        <f t="shared" si="112"/>
        <v>YES</v>
      </c>
      <c r="BD241" s="45">
        <f t="shared" si="109"/>
        <v>11</v>
      </c>
      <c r="BE241" s="43" t="str">
        <f t="shared" si="110"/>
        <v>NO</v>
      </c>
      <c r="BF241" s="43" t="str">
        <f t="shared" si="111"/>
        <v>NO</v>
      </c>
    </row>
    <row r="242" spans="1:58" x14ac:dyDescent="0.35">
      <c r="A242" s="9">
        <v>456</v>
      </c>
      <c r="B242" s="1" t="s">
        <v>285</v>
      </c>
      <c r="C242" s="1" t="s">
        <v>290</v>
      </c>
      <c r="D242" s="26">
        <v>191.5</v>
      </c>
      <c r="E242" s="32">
        <v>183</v>
      </c>
      <c r="F242" s="10">
        <v>187.3</v>
      </c>
      <c r="G242" s="10">
        <v>1</v>
      </c>
      <c r="H242" s="10">
        <v>0</v>
      </c>
      <c r="I242" s="10">
        <f t="shared" si="85"/>
        <v>188.3</v>
      </c>
      <c r="J242" s="10">
        <v>146.9</v>
      </c>
      <c r="K242" s="11">
        <v>105071</v>
      </c>
      <c r="L242" s="10">
        <v>19.5</v>
      </c>
      <c r="M242" s="10">
        <v>0</v>
      </c>
      <c r="N242" s="10">
        <v>61.2</v>
      </c>
      <c r="O242" s="10">
        <v>5.5</v>
      </c>
      <c r="P242" s="10">
        <v>0</v>
      </c>
      <c r="Q242" s="10">
        <f t="shared" si="86"/>
        <v>421.4</v>
      </c>
      <c r="R242" s="11">
        <v>0</v>
      </c>
      <c r="S242" s="17">
        <f t="shared" si="87"/>
        <v>2266289</v>
      </c>
      <c r="T242" s="10">
        <v>167</v>
      </c>
      <c r="U242" s="25"/>
      <c r="V242" s="46">
        <f t="shared" si="88"/>
        <v>167</v>
      </c>
      <c r="W242" s="25">
        <v>1</v>
      </c>
      <c r="X242" s="25">
        <v>0</v>
      </c>
      <c r="Y242" s="10">
        <f t="shared" si="89"/>
        <v>168</v>
      </c>
      <c r="Z242" s="10">
        <f t="shared" si="90"/>
        <v>140.1</v>
      </c>
      <c r="AA242" s="25">
        <v>19.5</v>
      </c>
      <c r="AB242" s="25">
        <f t="shared" si="91"/>
        <v>0</v>
      </c>
      <c r="AC242" s="25">
        <f t="shared" si="92"/>
        <v>61.2</v>
      </c>
      <c r="AD242" s="25">
        <f t="shared" si="93"/>
        <v>5.5</v>
      </c>
      <c r="AE242" s="25">
        <v>0</v>
      </c>
      <c r="AF242" s="10">
        <f t="shared" si="94"/>
        <v>394.3</v>
      </c>
      <c r="AG242" s="11">
        <f t="shared" si="95"/>
        <v>0</v>
      </c>
      <c r="AH242" s="17">
        <f t="shared" si="96"/>
        <v>2213995</v>
      </c>
      <c r="AI242" s="11">
        <f t="shared" si="97"/>
        <v>-52294</v>
      </c>
      <c r="AJ242" s="78"/>
      <c r="AK242" s="69">
        <v>456</v>
      </c>
      <c r="AL242" s="70">
        <f t="shared" si="98"/>
        <v>0</v>
      </c>
      <c r="AM242" s="1" t="b">
        <f t="shared" si="99"/>
        <v>1</v>
      </c>
      <c r="AN242" s="71">
        <f t="shared" si="100"/>
        <v>656.54</v>
      </c>
      <c r="AO242" s="72">
        <f t="shared" si="101"/>
        <v>0.83408199999999999</v>
      </c>
      <c r="AP242" s="73">
        <f t="shared" si="102"/>
        <v>140.1</v>
      </c>
      <c r="AQ242" s="1" t="b">
        <f t="shared" si="103"/>
        <v>0</v>
      </c>
      <c r="AR242" s="1">
        <f t="shared" si="104"/>
        <v>0</v>
      </c>
      <c r="AS242" s="72">
        <f t="shared" si="105"/>
        <v>0</v>
      </c>
      <c r="AT242" s="73">
        <f t="shared" si="106"/>
        <v>0</v>
      </c>
      <c r="AU242" s="74">
        <f t="shared" si="107"/>
        <v>0</v>
      </c>
      <c r="AV242" s="75">
        <f t="shared" si="108"/>
        <v>140.1</v>
      </c>
      <c r="AW242" s="78"/>
      <c r="AX242" s="33">
        <v>456</v>
      </c>
      <c r="AY242" s="34" t="s">
        <v>285</v>
      </c>
      <c r="AZ242" s="34" t="s">
        <v>290</v>
      </c>
      <c r="BA242" s="43" t="s">
        <v>447</v>
      </c>
      <c r="BB242" s="44">
        <v>0</v>
      </c>
      <c r="BC242" s="43" t="str">
        <f t="shared" si="112"/>
        <v>NO</v>
      </c>
      <c r="BD242" s="45">
        <f t="shared" si="109"/>
        <v>-16</v>
      </c>
      <c r="BE242" s="43" t="str">
        <f t="shared" si="110"/>
        <v>YES</v>
      </c>
      <c r="BF242" s="43" t="str">
        <f t="shared" si="111"/>
        <v>NO</v>
      </c>
    </row>
    <row r="243" spans="1:58" x14ac:dyDescent="0.35">
      <c r="A243" s="9">
        <v>457</v>
      </c>
      <c r="B243" s="1" t="s">
        <v>131</v>
      </c>
      <c r="C243" s="1" t="s">
        <v>133</v>
      </c>
      <c r="D243" s="26">
        <v>6669.6</v>
      </c>
      <c r="E243" s="32">
        <v>6632</v>
      </c>
      <c r="F243" s="10">
        <v>6650.8</v>
      </c>
      <c r="G243" s="10">
        <v>165</v>
      </c>
      <c r="H243" s="10">
        <v>0</v>
      </c>
      <c r="I243" s="10">
        <f t="shared" si="85"/>
        <v>6815.8</v>
      </c>
      <c r="J243" s="10">
        <v>238.8</v>
      </c>
      <c r="K243" s="11">
        <v>1515740</v>
      </c>
      <c r="L243" s="10">
        <v>281.8</v>
      </c>
      <c r="M243" s="10">
        <v>441.3</v>
      </c>
      <c r="N243" s="10">
        <v>2613.4</v>
      </c>
      <c r="O243" s="10">
        <v>134.9</v>
      </c>
      <c r="P243" s="10">
        <v>0</v>
      </c>
      <c r="Q243" s="10">
        <f t="shared" si="86"/>
        <v>10526</v>
      </c>
      <c r="R243" s="11">
        <v>454294</v>
      </c>
      <c r="S243" s="17">
        <f t="shared" si="87"/>
        <v>57063122</v>
      </c>
      <c r="T243" s="10">
        <v>6492.6</v>
      </c>
      <c r="U243" s="25"/>
      <c r="V243" s="46">
        <f t="shared" si="88"/>
        <v>6492.6</v>
      </c>
      <c r="W243" s="25">
        <v>165</v>
      </c>
      <c r="X243" s="25">
        <v>0</v>
      </c>
      <c r="Y243" s="10">
        <f t="shared" si="89"/>
        <v>6657.6</v>
      </c>
      <c r="Z243" s="10">
        <f t="shared" si="90"/>
        <v>233.3</v>
      </c>
      <c r="AA243" s="25">
        <v>281.8</v>
      </c>
      <c r="AB243" s="25">
        <f t="shared" si="91"/>
        <v>441.3</v>
      </c>
      <c r="AC243" s="25">
        <f t="shared" si="92"/>
        <v>2613.4</v>
      </c>
      <c r="AD243" s="25">
        <f t="shared" si="93"/>
        <v>134.9</v>
      </c>
      <c r="AE243" s="25">
        <v>0</v>
      </c>
      <c r="AF243" s="10">
        <f t="shared" si="94"/>
        <v>10362.299999999999</v>
      </c>
      <c r="AG243" s="11">
        <f t="shared" si="95"/>
        <v>454294</v>
      </c>
      <c r="AH243" s="17">
        <f t="shared" si="96"/>
        <v>58638609</v>
      </c>
      <c r="AI243" s="11">
        <f t="shared" si="97"/>
        <v>1575487</v>
      </c>
      <c r="AJ243" s="78"/>
      <c r="AK243" s="69">
        <v>457</v>
      </c>
      <c r="AL243" s="70">
        <f t="shared" si="98"/>
        <v>0</v>
      </c>
      <c r="AM243" s="1" t="b">
        <f t="shared" si="99"/>
        <v>0</v>
      </c>
      <c r="AN243" s="71">
        <f t="shared" si="100"/>
        <v>0</v>
      </c>
      <c r="AO243" s="72">
        <f t="shared" si="101"/>
        <v>0</v>
      </c>
      <c r="AP243" s="73">
        <f t="shared" si="102"/>
        <v>0</v>
      </c>
      <c r="AQ243" s="1" t="b">
        <f t="shared" si="103"/>
        <v>0</v>
      </c>
      <c r="AR243" s="1">
        <f t="shared" si="104"/>
        <v>0</v>
      </c>
      <c r="AS243" s="72">
        <f t="shared" si="105"/>
        <v>0</v>
      </c>
      <c r="AT243" s="73">
        <f t="shared" si="106"/>
        <v>0</v>
      </c>
      <c r="AU243" s="74">
        <f t="shared" si="107"/>
        <v>233.3</v>
      </c>
      <c r="AV243" s="75">
        <f t="shared" si="108"/>
        <v>233.3</v>
      </c>
      <c r="AW243" s="78"/>
      <c r="AX243" s="33">
        <v>457</v>
      </c>
      <c r="AY243" s="34" t="s">
        <v>131</v>
      </c>
      <c r="AZ243" s="34" t="s">
        <v>133</v>
      </c>
      <c r="BA243" s="43" t="s">
        <v>447</v>
      </c>
      <c r="BB243" s="44">
        <v>1</v>
      </c>
      <c r="BC243" s="43" t="str">
        <f t="shared" si="112"/>
        <v>YES</v>
      </c>
      <c r="BD243" s="45">
        <f t="shared" si="109"/>
        <v>-139.4</v>
      </c>
      <c r="BE243" s="43" t="str">
        <f t="shared" si="110"/>
        <v>YES</v>
      </c>
      <c r="BF243" s="43" t="str">
        <f t="shared" si="111"/>
        <v>NO</v>
      </c>
    </row>
    <row r="244" spans="1:58" x14ac:dyDescent="0.35">
      <c r="A244" s="9">
        <v>458</v>
      </c>
      <c r="B244" s="1" t="s">
        <v>216</v>
      </c>
      <c r="C244" s="1" t="s">
        <v>220</v>
      </c>
      <c r="D244" s="26">
        <v>2766.4</v>
      </c>
      <c r="E244" s="32">
        <v>2830.1</v>
      </c>
      <c r="F244" s="10">
        <v>2830.1</v>
      </c>
      <c r="G244" s="10">
        <v>28.5</v>
      </c>
      <c r="H244" s="10">
        <v>0</v>
      </c>
      <c r="I244" s="10">
        <f t="shared" si="85"/>
        <v>2858.6</v>
      </c>
      <c r="J244" s="10">
        <v>100.2</v>
      </c>
      <c r="K244" s="11">
        <v>1117960</v>
      </c>
      <c r="L244" s="10">
        <v>207.9</v>
      </c>
      <c r="M244" s="10">
        <v>11.7</v>
      </c>
      <c r="N244" s="10">
        <v>238.1</v>
      </c>
      <c r="O244" s="10">
        <v>58.1</v>
      </c>
      <c r="P244" s="10">
        <v>0</v>
      </c>
      <c r="Q244" s="10">
        <f t="shared" si="86"/>
        <v>3474.6</v>
      </c>
      <c r="R244" s="11">
        <v>826560</v>
      </c>
      <c r="S244" s="17">
        <f t="shared" si="87"/>
        <v>19512959</v>
      </c>
      <c r="T244" s="10">
        <v>2806.8</v>
      </c>
      <c r="U244" s="25"/>
      <c r="V244" s="46">
        <f t="shared" si="88"/>
        <v>2806.8</v>
      </c>
      <c r="W244" s="25">
        <v>28.5</v>
      </c>
      <c r="X244" s="25">
        <v>0</v>
      </c>
      <c r="Y244" s="10">
        <f t="shared" si="89"/>
        <v>2835.3</v>
      </c>
      <c r="Z244" s="10">
        <f t="shared" si="90"/>
        <v>99.3</v>
      </c>
      <c r="AA244" s="25">
        <v>207.9</v>
      </c>
      <c r="AB244" s="25">
        <f t="shared" si="91"/>
        <v>11.7</v>
      </c>
      <c r="AC244" s="25">
        <f t="shared" si="92"/>
        <v>238.1</v>
      </c>
      <c r="AD244" s="25">
        <f t="shared" si="93"/>
        <v>58.1</v>
      </c>
      <c r="AE244" s="25">
        <v>0</v>
      </c>
      <c r="AF244" s="10">
        <f t="shared" si="94"/>
        <v>3450.4</v>
      </c>
      <c r="AG244" s="11">
        <f t="shared" si="95"/>
        <v>826560</v>
      </c>
      <c r="AH244" s="17">
        <f t="shared" si="96"/>
        <v>20200556</v>
      </c>
      <c r="AI244" s="11">
        <f t="shared" si="97"/>
        <v>687597</v>
      </c>
      <c r="AJ244" s="78"/>
      <c r="AK244" s="69">
        <v>458</v>
      </c>
      <c r="AL244" s="70">
        <f t="shared" si="98"/>
        <v>0</v>
      </c>
      <c r="AM244" s="1" t="b">
        <f t="shared" si="99"/>
        <v>0</v>
      </c>
      <c r="AN244" s="71">
        <f t="shared" si="100"/>
        <v>0</v>
      </c>
      <c r="AO244" s="72">
        <f t="shared" si="101"/>
        <v>0</v>
      </c>
      <c r="AP244" s="73">
        <f t="shared" si="102"/>
        <v>0</v>
      </c>
      <c r="AQ244" s="1" t="b">
        <f t="shared" si="103"/>
        <v>0</v>
      </c>
      <c r="AR244" s="1">
        <f t="shared" si="104"/>
        <v>0</v>
      </c>
      <c r="AS244" s="72">
        <f t="shared" si="105"/>
        <v>0</v>
      </c>
      <c r="AT244" s="73">
        <f t="shared" si="106"/>
        <v>0</v>
      </c>
      <c r="AU244" s="74">
        <f t="shared" si="107"/>
        <v>99.3</v>
      </c>
      <c r="AV244" s="75">
        <f t="shared" si="108"/>
        <v>99.3</v>
      </c>
      <c r="AW244" s="78"/>
      <c r="AX244" s="33">
        <v>458</v>
      </c>
      <c r="AY244" s="34" t="s">
        <v>216</v>
      </c>
      <c r="AZ244" s="34" t="s">
        <v>220</v>
      </c>
      <c r="BA244" s="43" t="s">
        <v>447</v>
      </c>
      <c r="BB244" s="44">
        <v>1</v>
      </c>
      <c r="BC244" s="43" t="str">
        <f t="shared" si="112"/>
        <v>YES</v>
      </c>
      <c r="BD244" s="45">
        <f t="shared" si="109"/>
        <v>-23.3</v>
      </c>
      <c r="BE244" s="43" t="str">
        <f t="shared" si="110"/>
        <v>YES</v>
      </c>
      <c r="BF244" s="43" t="str">
        <f t="shared" si="111"/>
        <v>NO</v>
      </c>
    </row>
    <row r="245" spans="1:58" x14ac:dyDescent="0.35">
      <c r="A245" s="9">
        <v>459</v>
      </c>
      <c r="B245" s="1" t="s">
        <v>134</v>
      </c>
      <c r="C245" s="1" t="s">
        <v>137</v>
      </c>
      <c r="D245" s="26">
        <v>209.9</v>
      </c>
      <c r="E245" s="32">
        <v>196.8</v>
      </c>
      <c r="F245" s="10">
        <v>203.4</v>
      </c>
      <c r="G245" s="10">
        <v>5</v>
      </c>
      <c r="H245" s="10">
        <v>0</v>
      </c>
      <c r="I245" s="10">
        <f t="shared" si="85"/>
        <v>208.4</v>
      </c>
      <c r="J245" s="10">
        <v>151.5</v>
      </c>
      <c r="K245" s="11">
        <v>97615</v>
      </c>
      <c r="L245" s="10">
        <v>18.2</v>
      </c>
      <c r="M245" s="10">
        <v>0.9</v>
      </c>
      <c r="N245" s="10">
        <v>31.4</v>
      </c>
      <c r="O245" s="10">
        <v>2.2000000000000002</v>
      </c>
      <c r="P245" s="10">
        <v>0</v>
      </c>
      <c r="Q245" s="10">
        <f t="shared" si="86"/>
        <v>412.6</v>
      </c>
      <c r="R245" s="11">
        <v>0</v>
      </c>
      <c r="S245" s="17">
        <f t="shared" si="87"/>
        <v>2218963</v>
      </c>
      <c r="T245" s="10">
        <v>172.6</v>
      </c>
      <c r="U245" s="25"/>
      <c r="V245" s="46">
        <f t="shared" si="88"/>
        <v>172.6</v>
      </c>
      <c r="W245" s="25">
        <v>5</v>
      </c>
      <c r="X245" s="25">
        <v>0</v>
      </c>
      <c r="Y245" s="10">
        <f t="shared" si="89"/>
        <v>177.6</v>
      </c>
      <c r="Z245" s="10">
        <f t="shared" si="90"/>
        <v>143.6</v>
      </c>
      <c r="AA245" s="25">
        <v>18.2</v>
      </c>
      <c r="AB245" s="25">
        <f t="shared" si="91"/>
        <v>0.9</v>
      </c>
      <c r="AC245" s="25">
        <f t="shared" si="92"/>
        <v>31.4</v>
      </c>
      <c r="AD245" s="25">
        <f t="shared" si="93"/>
        <v>2.2000000000000002</v>
      </c>
      <c r="AE245" s="25">
        <v>0</v>
      </c>
      <c r="AF245" s="10">
        <f t="shared" si="94"/>
        <v>373.9</v>
      </c>
      <c r="AG245" s="11">
        <f t="shared" si="95"/>
        <v>0</v>
      </c>
      <c r="AH245" s="17">
        <f t="shared" si="96"/>
        <v>2099449</v>
      </c>
      <c r="AI245" s="11">
        <f t="shared" si="97"/>
        <v>-119514</v>
      </c>
      <c r="AJ245" s="78"/>
      <c r="AK245" s="69">
        <v>459</v>
      </c>
      <c r="AL245" s="70">
        <f t="shared" si="98"/>
        <v>0</v>
      </c>
      <c r="AM245" s="1" t="b">
        <f t="shared" si="99"/>
        <v>1</v>
      </c>
      <c r="AN245" s="71">
        <f t="shared" si="100"/>
        <v>749.22799999999995</v>
      </c>
      <c r="AO245" s="72">
        <f t="shared" si="101"/>
        <v>0.80863499999999999</v>
      </c>
      <c r="AP245" s="73">
        <f t="shared" si="102"/>
        <v>143.6</v>
      </c>
      <c r="AQ245" s="1" t="b">
        <f t="shared" si="103"/>
        <v>0</v>
      </c>
      <c r="AR245" s="1">
        <f t="shared" si="104"/>
        <v>0</v>
      </c>
      <c r="AS245" s="72">
        <f t="shared" si="105"/>
        <v>0</v>
      </c>
      <c r="AT245" s="73">
        <f t="shared" si="106"/>
        <v>0</v>
      </c>
      <c r="AU245" s="74">
        <f t="shared" si="107"/>
        <v>0</v>
      </c>
      <c r="AV245" s="75">
        <f t="shared" si="108"/>
        <v>143.6</v>
      </c>
      <c r="AW245" s="78"/>
      <c r="AX245" s="33">
        <v>459</v>
      </c>
      <c r="AY245" s="34" t="s">
        <v>134</v>
      </c>
      <c r="AZ245" s="34" t="s">
        <v>137</v>
      </c>
      <c r="BA245" s="43" t="s">
        <v>447</v>
      </c>
      <c r="BB245" s="44">
        <v>0</v>
      </c>
      <c r="BC245" s="43" t="str">
        <f t="shared" si="112"/>
        <v>NO</v>
      </c>
      <c r="BD245" s="45">
        <f t="shared" si="109"/>
        <v>-24.2</v>
      </c>
      <c r="BE245" s="43" t="str">
        <f t="shared" si="110"/>
        <v>YES</v>
      </c>
      <c r="BF245" s="43" t="str">
        <f t="shared" si="111"/>
        <v>NO</v>
      </c>
    </row>
    <row r="246" spans="1:58" x14ac:dyDescent="0.35">
      <c r="A246" s="9">
        <v>460</v>
      </c>
      <c r="B246" s="1" t="s">
        <v>169</v>
      </c>
      <c r="C246" s="1" t="s">
        <v>174</v>
      </c>
      <c r="D246" s="26">
        <v>864.5</v>
      </c>
      <c r="E246" s="32">
        <v>828.7</v>
      </c>
      <c r="F246" s="10">
        <v>847.3</v>
      </c>
      <c r="G246" s="10">
        <v>0</v>
      </c>
      <c r="H246" s="10">
        <v>0</v>
      </c>
      <c r="I246" s="10">
        <f t="shared" si="85"/>
        <v>847.3</v>
      </c>
      <c r="J246" s="10">
        <v>252.7</v>
      </c>
      <c r="K246" s="11">
        <v>101127</v>
      </c>
      <c r="L246" s="10">
        <v>18.8</v>
      </c>
      <c r="M246" s="10">
        <v>3.1</v>
      </c>
      <c r="N246" s="10">
        <v>77</v>
      </c>
      <c r="O246" s="10">
        <v>13.3</v>
      </c>
      <c r="P246" s="10">
        <v>0</v>
      </c>
      <c r="Q246" s="10">
        <f t="shared" si="86"/>
        <v>1212.2</v>
      </c>
      <c r="R246" s="11">
        <v>0</v>
      </c>
      <c r="S246" s="17">
        <f t="shared" si="87"/>
        <v>6519212</v>
      </c>
      <c r="T246" s="10">
        <v>847.3</v>
      </c>
      <c r="U246" s="25"/>
      <c r="V246" s="46">
        <f t="shared" si="88"/>
        <v>847.3</v>
      </c>
      <c r="W246" s="25">
        <v>0</v>
      </c>
      <c r="X246" s="25">
        <v>0</v>
      </c>
      <c r="Y246" s="10">
        <f t="shared" si="89"/>
        <v>847.3</v>
      </c>
      <c r="Z246" s="10">
        <f t="shared" si="90"/>
        <v>252.7</v>
      </c>
      <c r="AA246" s="25">
        <v>18.8</v>
      </c>
      <c r="AB246" s="25">
        <f t="shared" si="91"/>
        <v>3.1</v>
      </c>
      <c r="AC246" s="25">
        <f t="shared" si="92"/>
        <v>77</v>
      </c>
      <c r="AD246" s="25">
        <f t="shared" si="93"/>
        <v>13.3</v>
      </c>
      <c r="AE246" s="25">
        <v>0</v>
      </c>
      <c r="AF246" s="10">
        <f t="shared" si="94"/>
        <v>1212.2</v>
      </c>
      <c r="AG246" s="11">
        <f t="shared" si="95"/>
        <v>0</v>
      </c>
      <c r="AH246" s="17">
        <f t="shared" si="96"/>
        <v>6806503</v>
      </c>
      <c r="AI246" s="11">
        <f t="shared" si="97"/>
        <v>287291</v>
      </c>
      <c r="AJ246" s="78"/>
      <c r="AK246" s="69">
        <v>460</v>
      </c>
      <c r="AL246" s="70">
        <f t="shared" si="98"/>
        <v>0</v>
      </c>
      <c r="AM246" s="1" t="b">
        <f t="shared" si="99"/>
        <v>0</v>
      </c>
      <c r="AN246" s="71">
        <f t="shared" si="100"/>
        <v>0</v>
      </c>
      <c r="AO246" s="72">
        <f t="shared" si="101"/>
        <v>0</v>
      </c>
      <c r="AP246" s="73">
        <f t="shared" si="102"/>
        <v>0</v>
      </c>
      <c r="AQ246" s="1" t="b">
        <f t="shared" si="103"/>
        <v>1</v>
      </c>
      <c r="AR246" s="1">
        <f t="shared" si="104"/>
        <v>677.28380000000004</v>
      </c>
      <c r="AS246" s="72">
        <f t="shared" si="105"/>
        <v>0.29824200000000001</v>
      </c>
      <c r="AT246" s="73">
        <f t="shared" si="106"/>
        <v>252.7</v>
      </c>
      <c r="AU246" s="74">
        <f t="shared" si="107"/>
        <v>0</v>
      </c>
      <c r="AV246" s="75">
        <f t="shared" si="108"/>
        <v>252.7</v>
      </c>
      <c r="AW246" s="78"/>
      <c r="AX246" s="33">
        <v>460</v>
      </c>
      <c r="AY246" s="34" t="s">
        <v>169</v>
      </c>
      <c r="AZ246" s="34" t="s">
        <v>174</v>
      </c>
      <c r="BA246" s="43" t="s">
        <v>447</v>
      </c>
      <c r="BB246" s="44">
        <v>0</v>
      </c>
      <c r="BC246" s="43" t="str">
        <f t="shared" si="112"/>
        <v>NO</v>
      </c>
      <c r="BD246" s="45">
        <f t="shared" si="109"/>
        <v>18.600000000000001</v>
      </c>
      <c r="BE246" s="43" t="str">
        <f t="shared" si="110"/>
        <v>NO</v>
      </c>
      <c r="BF246" s="43" t="str">
        <f t="shared" si="111"/>
        <v>NO</v>
      </c>
    </row>
    <row r="247" spans="1:58" x14ac:dyDescent="0.35">
      <c r="A247" s="9">
        <v>461</v>
      </c>
      <c r="B247" s="1" t="s">
        <v>408</v>
      </c>
      <c r="C247" s="1" t="s">
        <v>410</v>
      </c>
      <c r="D247" s="26">
        <v>713.5</v>
      </c>
      <c r="E247" s="32">
        <v>728</v>
      </c>
      <c r="F247" s="10">
        <v>728</v>
      </c>
      <c r="G247" s="10">
        <v>9</v>
      </c>
      <c r="H247" s="10">
        <v>0</v>
      </c>
      <c r="I247" s="10">
        <f t="shared" si="85"/>
        <v>737</v>
      </c>
      <c r="J247" s="10">
        <v>247.4</v>
      </c>
      <c r="K247" s="11">
        <v>54547</v>
      </c>
      <c r="L247" s="10">
        <v>10.1</v>
      </c>
      <c r="M247" s="10">
        <v>0.2</v>
      </c>
      <c r="N247" s="10">
        <v>177.8</v>
      </c>
      <c r="O247" s="10">
        <v>17.600000000000001</v>
      </c>
      <c r="P247" s="10">
        <v>0</v>
      </c>
      <c r="Q247" s="10">
        <f t="shared" si="86"/>
        <v>1190.0999999999999</v>
      </c>
      <c r="R247" s="11">
        <v>22400</v>
      </c>
      <c r="S247" s="17">
        <f t="shared" si="87"/>
        <v>6422758</v>
      </c>
      <c r="T247" s="10">
        <v>700</v>
      </c>
      <c r="U247" s="25"/>
      <c r="V247" s="46">
        <f t="shared" si="88"/>
        <v>700</v>
      </c>
      <c r="W247" s="25">
        <v>9</v>
      </c>
      <c r="X247" s="25">
        <v>0</v>
      </c>
      <c r="Y247" s="10">
        <f t="shared" si="89"/>
        <v>709</v>
      </c>
      <c r="Z247" s="10">
        <f t="shared" si="90"/>
        <v>244.8</v>
      </c>
      <c r="AA247" s="25">
        <v>10.1</v>
      </c>
      <c r="AB247" s="25">
        <f t="shared" si="91"/>
        <v>0.2</v>
      </c>
      <c r="AC247" s="25">
        <f t="shared" si="92"/>
        <v>177.8</v>
      </c>
      <c r="AD247" s="25">
        <f t="shared" si="93"/>
        <v>17.600000000000001</v>
      </c>
      <c r="AE247" s="25">
        <v>0</v>
      </c>
      <c r="AF247" s="10">
        <f t="shared" si="94"/>
        <v>1159.5</v>
      </c>
      <c r="AG247" s="11">
        <f t="shared" si="95"/>
        <v>22400</v>
      </c>
      <c r="AH247" s="17">
        <f t="shared" si="96"/>
        <v>6532993</v>
      </c>
      <c r="AI247" s="11">
        <f t="shared" si="97"/>
        <v>110235</v>
      </c>
      <c r="AJ247" s="78"/>
      <c r="AK247" s="69">
        <v>461</v>
      </c>
      <c r="AL247" s="70">
        <f t="shared" si="98"/>
        <v>0</v>
      </c>
      <c r="AM247" s="1" t="b">
        <f t="shared" si="99"/>
        <v>0</v>
      </c>
      <c r="AN247" s="71">
        <f t="shared" si="100"/>
        <v>0</v>
      </c>
      <c r="AO247" s="72">
        <f t="shared" si="101"/>
        <v>0</v>
      </c>
      <c r="AP247" s="73">
        <f t="shared" si="102"/>
        <v>0</v>
      </c>
      <c r="AQ247" s="1" t="b">
        <f t="shared" si="103"/>
        <v>1</v>
      </c>
      <c r="AR247" s="1">
        <f t="shared" si="104"/>
        <v>506.13749999999999</v>
      </c>
      <c r="AS247" s="72">
        <f t="shared" si="105"/>
        <v>0.34522900000000001</v>
      </c>
      <c r="AT247" s="73">
        <f t="shared" si="106"/>
        <v>244.8</v>
      </c>
      <c r="AU247" s="74">
        <f t="shared" si="107"/>
        <v>0</v>
      </c>
      <c r="AV247" s="75">
        <f t="shared" si="108"/>
        <v>244.8</v>
      </c>
      <c r="AW247" s="78"/>
      <c r="AX247" s="33">
        <v>461</v>
      </c>
      <c r="AY247" s="34" t="s">
        <v>408</v>
      </c>
      <c r="AZ247" s="34" t="s">
        <v>410</v>
      </c>
      <c r="BA247" s="43" t="s">
        <v>447</v>
      </c>
      <c r="BB247" s="44">
        <v>1</v>
      </c>
      <c r="BC247" s="43" t="str">
        <f t="shared" si="112"/>
        <v>YES</v>
      </c>
      <c r="BD247" s="45">
        <f t="shared" si="109"/>
        <v>-28</v>
      </c>
      <c r="BE247" s="43" t="str">
        <f t="shared" si="110"/>
        <v>YES</v>
      </c>
      <c r="BF247" s="43" t="str">
        <f t="shared" si="111"/>
        <v>NO</v>
      </c>
    </row>
    <row r="248" spans="1:58" x14ac:dyDescent="0.35">
      <c r="A248" s="9">
        <v>462</v>
      </c>
      <c r="B248" s="1" t="s">
        <v>90</v>
      </c>
      <c r="C248" s="1" t="s">
        <v>91</v>
      </c>
      <c r="D248" s="26">
        <v>270.5</v>
      </c>
      <c r="E248" s="32">
        <v>261.7</v>
      </c>
      <c r="F248" s="10">
        <v>273.3</v>
      </c>
      <c r="G248" s="10">
        <v>4</v>
      </c>
      <c r="H248" s="10">
        <v>0</v>
      </c>
      <c r="I248" s="10">
        <f t="shared" si="85"/>
        <v>277.3</v>
      </c>
      <c r="J248" s="10">
        <v>151</v>
      </c>
      <c r="K248" s="11">
        <v>169276</v>
      </c>
      <c r="L248" s="10">
        <v>31.5</v>
      </c>
      <c r="M248" s="10">
        <v>0</v>
      </c>
      <c r="N248" s="10">
        <v>64.8</v>
      </c>
      <c r="O248" s="10">
        <v>11.8</v>
      </c>
      <c r="P248" s="10">
        <v>0</v>
      </c>
      <c r="Q248" s="10">
        <f t="shared" si="86"/>
        <v>536.4</v>
      </c>
      <c r="R248" s="11">
        <v>11200</v>
      </c>
      <c r="S248" s="17">
        <f t="shared" si="87"/>
        <v>2895959</v>
      </c>
      <c r="T248" s="10">
        <v>273.3</v>
      </c>
      <c r="U248" s="25"/>
      <c r="V248" s="46">
        <f t="shared" si="88"/>
        <v>273.3</v>
      </c>
      <c r="W248" s="25">
        <v>4</v>
      </c>
      <c r="X248" s="25">
        <v>0</v>
      </c>
      <c r="Y248" s="10">
        <f t="shared" si="89"/>
        <v>277.3</v>
      </c>
      <c r="Z248" s="10">
        <f t="shared" si="90"/>
        <v>151</v>
      </c>
      <c r="AA248" s="25">
        <v>31.5</v>
      </c>
      <c r="AB248" s="25">
        <f t="shared" si="91"/>
        <v>0</v>
      </c>
      <c r="AC248" s="25">
        <f t="shared" si="92"/>
        <v>64.8</v>
      </c>
      <c r="AD248" s="25">
        <f t="shared" si="93"/>
        <v>11.8</v>
      </c>
      <c r="AE248" s="25">
        <v>0</v>
      </c>
      <c r="AF248" s="10">
        <f t="shared" si="94"/>
        <v>536.4</v>
      </c>
      <c r="AG248" s="11">
        <f t="shared" si="95"/>
        <v>11200</v>
      </c>
      <c r="AH248" s="17">
        <f t="shared" si="96"/>
        <v>3023086</v>
      </c>
      <c r="AI248" s="11">
        <f t="shared" si="97"/>
        <v>127127</v>
      </c>
      <c r="AJ248" s="78"/>
      <c r="AK248" s="69">
        <v>462</v>
      </c>
      <c r="AL248" s="70">
        <f t="shared" si="98"/>
        <v>0</v>
      </c>
      <c r="AM248" s="1" t="b">
        <f t="shared" si="99"/>
        <v>1</v>
      </c>
      <c r="AN248" s="71">
        <f t="shared" si="100"/>
        <v>1711.8320000000001</v>
      </c>
      <c r="AO248" s="72">
        <f t="shared" si="101"/>
        <v>0.54435800000000001</v>
      </c>
      <c r="AP248" s="73">
        <f t="shared" si="102"/>
        <v>151</v>
      </c>
      <c r="AQ248" s="1" t="b">
        <f t="shared" si="103"/>
        <v>0</v>
      </c>
      <c r="AR248" s="1">
        <f t="shared" si="104"/>
        <v>0</v>
      </c>
      <c r="AS248" s="72">
        <f t="shared" si="105"/>
        <v>0</v>
      </c>
      <c r="AT248" s="73">
        <f t="shared" si="106"/>
        <v>0</v>
      </c>
      <c r="AU248" s="74">
        <f t="shared" si="107"/>
        <v>0</v>
      </c>
      <c r="AV248" s="75">
        <f t="shared" si="108"/>
        <v>151</v>
      </c>
      <c r="AW248" s="78"/>
      <c r="AX248" s="33">
        <v>462</v>
      </c>
      <c r="AY248" s="34" t="s">
        <v>90</v>
      </c>
      <c r="AZ248" s="34" t="s">
        <v>91</v>
      </c>
      <c r="BA248" s="43" t="s">
        <v>447</v>
      </c>
      <c r="BB248" s="44">
        <v>0</v>
      </c>
      <c r="BC248" s="43" t="str">
        <f t="shared" si="112"/>
        <v>NO</v>
      </c>
      <c r="BD248" s="45">
        <f t="shared" si="109"/>
        <v>11.6</v>
      </c>
      <c r="BE248" s="43" t="str">
        <f t="shared" si="110"/>
        <v>NO</v>
      </c>
      <c r="BF248" s="43" t="str">
        <f t="shared" si="111"/>
        <v>NO</v>
      </c>
    </row>
    <row r="249" spans="1:58" x14ac:dyDescent="0.35">
      <c r="A249" s="9">
        <v>463</v>
      </c>
      <c r="B249" s="1" t="s">
        <v>90</v>
      </c>
      <c r="C249" s="1" t="s">
        <v>92</v>
      </c>
      <c r="D249" s="26">
        <v>302.5</v>
      </c>
      <c r="E249" s="32">
        <v>281.5</v>
      </c>
      <c r="F249" s="10">
        <v>292</v>
      </c>
      <c r="G249" s="10">
        <v>2.5</v>
      </c>
      <c r="H249" s="10">
        <v>0</v>
      </c>
      <c r="I249" s="10">
        <f t="shared" si="85"/>
        <v>294.5</v>
      </c>
      <c r="J249" s="10">
        <v>146.9</v>
      </c>
      <c r="K249" s="11">
        <v>160315</v>
      </c>
      <c r="L249" s="10">
        <v>29.8</v>
      </c>
      <c r="M249" s="10">
        <v>0</v>
      </c>
      <c r="N249" s="10">
        <v>65.8</v>
      </c>
      <c r="O249" s="10">
        <v>7.9</v>
      </c>
      <c r="P249" s="10">
        <v>0</v>
      </c>
      <c r="Q249" s="10">
        <f t="shared" si="86"/>
        <v>544.9</v>
      </c>
      <c r="R249" s="11">
        <v>19600</v>
      </c>
      <c r="S249" s="17">
        <f t="shared" si="87"/>
        <v>2950072</v>
      </c>
      <c r="T249" s="10">
        <v>283.5</v>
      </c>
      <c r="U249" s="25"/>
      <c r="V249" s="46">
        <f t="shared" si="88"/>
        <v>283.5</v>
      </c>
      <c r="W249" s="25">
        <v>2.5</v>
      </c>
      <c r="X249" s="25">
        <v>0</v>
      </c>
      <c r="Y249" s="10">
        <f t="shared" si="89"/>
        <v>286</v>
      </c>
      <c r="Z249" s="10">
        <f t="shared" si="90"/>
        <v>149.1</v>
      </c>
      <c r="AA249" s="25">
        <v>29.8</v>
      </c>
      <c r="AB249" s="25">
        <f t="shared" si="91"/>
        <v>0</v>
      </c>
      <c r="AC249" s="25">
        <f t="shared" si="92"/>
        <v>65.8</v>
      </c>
      <c r="AD249" s="25">
        <f t="shared" si="93"/>
        <v>7.9</v>
      </c>
      <c r="AE249" s="25">
        <v>0</v>
      </c>
      <c r="AF249" s="10">
        <f t="shared" si="94"/>
        <v>538.6</v>
      </c>
      <c r="AG249" s="11">
        <f t="shared" si="95"/>
        <v>19600</v>
      </c>
      <c r="AH249" s="17">
        <f t="shared" si="96"/>
        <v>3043839</v>
      </c>
      <c r="AI249" s="11">
        <f t="shared" si="97"/>
        <v>93767</v>
      </c>
      <c r="AJ249" s="78"/>
      <c r="AK249" s="69">
        <v>463</v>
      </c>
      <c r="AL249" s="70">
        <f t="shared" si="98"/>
        <v>0</v>
      </c>
      <c r="AM249" s="1" t="b">
        <f t="shared" si="99"/>
        <v>1</v>
      </c>
      <c r="AN249" s="71">
        <f t="shared" si="100"/>
        <v>1795.83</v>
      </c>
      <c r="AO249" s="72">
        <f t="shared" si="101"/>
        <v>0.52129599999999998</v>
      </c>
      <c r="AP249" s="73">
        <f t="shared" si="102"/>
        <v>149.1</v>
      </c>
      <c r="AQ249" s="1" t="b">
        <f t="shared" si="103"/>
        <v>0</v>
      </c>
      <c r="AR249" s="1">
        <f t="shared" si="104"/>
        <v>0</v>
      </c>
      <c r="AS249" s="72">
        <f t="shared" si="105"/>
        <v>0</v>
      </c>
      <c r="AT249" s="73">
        <f t="shared" si="106"/>
        <v>0</v>
      </c>
      <c r="AU249" s="74">
        <f t="shared" si="107"/>
        <v>0</v>
      </c>
      <c r="AV249" s="75">
        <f t="shared" si="108"/>
        <v>149.1</v>
      </c>
      <c r="AW249" s="78"/>
      <c r="AX249" s="33">
        <v>463</v>
      </c>
      <c r="AY249" s="34" t="s">
        <v>90</v>
      </c>
      <c r="AZ249" s="34" t="s">
        <v>92</v>
      </c>
      <c r="BA249" s="43" t="s">
        <v>447</v>
      </c>
      <c r="BB249" s="44">
        <v>1</v>
      </c>
      <c r="BC249" s="43" t="str">
        <f t="shared" si="112"/>
        <v>YES</v>
      </c>
      <c r="BD249" s="45">
        <f t="shared" si="109"/>
        <v>2</v>
      </c>
      <c r="BE249" s="43" t="str">
        <f t="shared" si="110"/>
        <v>NO</v>
      </c>
      <c r="BF249" s="43" t="str">
        <f t="shared" si="111"/>
        <v>NO</v>
      </c>
    </row>
    <row r="250" spans="1:58" x14ac:dyDescent="0.35">
      <c r="A250" s="9">
        <v>464</v>
      </c>
      <c r="B250" s="1" t="s">
        <v>216</v>
      </c>
      <c r="C250" s="1" t="s">
        <v>221</v>
      </c>
      <c r="D250" s="26">
        <v>1897.8</v>
      </c>
      <c r="E250" s="32">
        <v>1898.2</v>
      </c>
      <c r="F250" s="10">
        <v>1906.9</v>
      </c>
      <c r="G250" s="10">
        <v>9.5</v>
      </c>
      <c r="H250" s="10">
        <v>0</v>
      </c>
      <c r="I250" s="10">
        <f t="shared" si="85"/>
        <v>1916.4</v>
      </c>
      <c r="J250" s="10">
        <v>67.2</v>
      </c>
      <c r="K250" s="11">
        <v>608904</v>
      </c>
      <c r="L250" s="10">
        <v>113.2</v>
      </c>
      <c r="M250" s="10">
        <v>8</v>
      </c>
      <c r="N250" s="10">
        <v>248.3</v>
      </c>
      <c r="O250" s="10">
        <v>39.700000000000003</v>
      </c>
      <c r="P250" s="10">
        <v>0</v>
      </c>
      <c r="Q250" s="10">
        <f t="shared" si="86"/>
        <v>2392.8000000000002</v>
      </c>
      <c r="R250" s="11">
        <v>84000</v>
      </c>
      <c r="S250" s="17">
        <f t="shared" si="87"/>
        <v>12952478</v>
      </c>
      <c r="T250" s="10">
        <v>1906.9</v>
      </c>
      <c r="U250" s="25"/>
      <c r="V250" s="46">
        <f t="shared" si="88"/>
        <v>1906.9</v>
      </c>
      <c r="W250" s="25">
        <v>9.5</v>
      </c>
      <c r="X250" s="25">
        <v>0</v>
      </c>
      <c r="Y250" s="10">
        <f t="shared" si="89"/>
        <v>1916.4</v>
      </c>
      <c r="Z250" s="10">
        <f t="shared" si="90"/>
        <v>67.2</v>
      </c>
      <c r="AA250" s="25">
        <v>113.2</v>
      </c>
      <c r="AB250" s="25">
        <f t="shared" si="91"/>
        <v>8</v>
      </c>
      <c r="AC250" s="25">
        <f t="shared" si="92"/>
        <v>248.3</v>
      </c>
      <c r="AD250" s="25">
        <f t="shared" si="93"/>
        <v>39.700000000000003</v>
      </c>
      <c r="AE250" s="25">
        <v>0</v>
      </c>
      <c r="AF250" s="10">
        <f t="shared" si="94"/>
        <v>2392.8000000000002</v>
      </c>
      <c r="AG250" s="11">
        <f t="shared" si="95"/>
        <v>84000</v>
      </c>
      <c r="AH250" s="17">
        <f t="shared" si="96"/>
        <v>13519572</v>
      </c>
      <c r="AI250" s="11">
        <f t="shared" si="97"/>
        <v>567094</v>
      </c>
      <c r="AJ250" s="78"/>
      <c r="AK250" s="69">
        <v>464</v>
      </c>
      <c r="AL250" s="70">
        <f t="shared" si="98"/>
        <v>0</v>
      </c>
      <c r="AM250" s="1" t="b">
        <f t="shared" si="99"/>
        <v>0</v>
      </c>
      <c r="AN250" s="71">
        <f t="shared" si="100"/>
        <v>0</v>
      </c>
      <c r="AO250" s="72">
        <f t="shared" si="101"/>
        <v>0</v>
      </c>
      <c r="AP250" s="73">
        <f t="shared" si="102"/>
        <v>0</v>
      </c>
      <c r="AQ250" s="1" t="b">
        <f t="shared" si="103"/>
        <v>0</v>
      </c>
      <c r="AR250" s="1">
        <f t="shared" si="104"/>
        <v>0</v>
      </c>
      <c r="AS250" s="72">
        <f t="shared" si="105"/>
        <v>0</v>
      </c>
      <c r="AT250" s="73">
        <f t="shared" si="106"/>
        <v>0</v>
      </c>
      <c r="AU250" s="74">
        <f t="shared" si="107"/>
        <v>67.2</v>
      </c>
      <c r="AV250" s="75">
        <f t="shared" si="108"/>
        <v>67.2</v>
      </c>
      <c r="AW250" s="78"/>
      <c r="AX250" s="33">
        <v>464</v>
      </c>
      <c r="AY250" s="34" t="s">
        <v>216</v>
      </c>
      <c r="AZ250" s="34" t="s">
        <v>221</v>
      </c>
      <c r="BA250" s="43" t="s">
        <v>447</v>
      </c>
      <c r="BB250" s="44">
        <v>1</v>
      </c>
      <c r="BC250" s="43" t="str">
        <f t="shared" si="112"/>
        <v>YES</v>
      </c>
      <c r="BD250" s="45">
        <f t="shared" si="109"/>
        <v>8.6999999999999993</v>
      </c>
      <c r="BE250" s="43" t="str">
        <f t="shared" si="110"/>
        <v>NO</v>
      </c>
      <c r="BF250" s="43" t="str">
        <f t="shared" si="111"/>
        <v>NO</v>
      </c>
    </row>
    <row r="251" spans="1:58" x14ac:dyDescent="0.35">
      <c r="A251" s="9">
        <v>465</v>
      </c>
      <c r="B251" s="1" t="s">
        <v>90</v>
      </c>
      <c r="C251" s="1" t="s">
        <v>93</v>
      </c>
      <c r="D251" s="26">
        <v>2046.5</v>
      </c>
      <c r="E251" s="32">
        <v>1964.6</v>
      </c>
      <c r="F251" s="10">
        <v>2005.6</v>
      </c>
      <c r="G251" s="10">
        <v>26.5</v>
      </c>
      <c r="H251" s="10">
        <v>0</v>
      </c>
      <c r="I251" s="10">
        <f t="shared" si="85"/>
        <v>2032.1</v>
      </c>
      <c r="J251" s="10">
        <v>71.2</v>
      </c>
      <c r="K251" s="11">
        <v>577644</v>
      </c>
      <c r="L251" s="10">
        <v>107.4</v>
      </c>
      <c r="M251" s="10">
        <v>11.5</v>
      </c>
      <c r="N251" s="10">
        <v>593.1</v>
      </c>
      <c r="O251" s="10">
        <v>55.2</v>
      </c>
      <c r="P251" s="10">
        <v>0</v>
      </c>
      <c r="Q251" s="10">
        <f t="shared" si="86"/>
        <v>2870.5</v>
      </c>
      <c r="R251" s="11">
        <v>35280</v>
      </c>
      <c r="S251" s="17">
        <f t="shared" si="87"/>
        <v>15472829</v>
      </c>
      <c r="T251" s="10">
        <v>1917.8</v>
      </c>
      <c r="U251" s="25"/>
      <c r="V251" s="46">
        <f t="shared" si="88"/>
        <v>1917.8</v>
      </c>
      <c r="W251" s="25">
        <v>26.5</v>
      </c>
      <c r="X251" s="25">
        <v>0</v>
      </c>
      <c r="Y251" s="10">
        <f t="shared" si="89"/>
        <v>1944.3</v>
      </c>
      <c r="Z251" s="10">
        <f t="shared" si="90"/>
        <v>68.099999999999994</v>
      </c>
      <c r="AA251" s="25">
        <v>107.4</v>
      </c>
      <c r="AB251" s="25">
        <f t="shared" si="91"/>
        <v>11.5</v>
      </c>
      <c r="AC251" s="25">
        <f t="shared" si="92"/>
        <v>593.1</v>
      </c>
      <c r="AD251" s="25">
        <f t="shared" si="93"/>
        <v>55.2</v>
      </c>
      <c r="AE251" s="25">
        <v>0</v>
      </c>
      <c r="AF251" s="10">
        <f t="shared" si="94"/>
        <v>2779.6</v>
      </c>
      <c r="AG251" s="11">
        <f t="shared" si="95"/>
        <v>35280</v>
      </c>
      <c r="AH251" s="17">
        <f t="shared" si="96"/>
        <v>15642734</v>
      </c>
      <c r="AI251" s="11">
        <f t="shared" si="97"/>
        <v>169905</v>
      </c>
      <c r="AJ251" s="78"/>
      <c r="AK251" s="69">
        <v>465</v>
      </c>
      <c r="AL251" s="70">
        <f t="shared" si="98"/>
        <v>0</v>
      </c>
      <c r="AM251" s="1" t="b">
        <f t="shared" si="99"/>
        <v>0</v>
      </c>
      <c r="AN251" s="71">
        <f t="shared" si="100"/>
        <v>0</v>
      </c>
      <c r="AO251" s="72">
        <f t="shared" si="101"/>
        <v>0</v>
      </c>
      <c r="AP251" s="73">
        <f t="shared" si="102"/>
        <v>0</v>
      </c>
      <c r="AQ251" s="1" t="b">
        <f t="shared" si="103"/>
        <v>0</v>
      </c>
      <c r="AR251" s="1">
        <f t="shared" si="104"/>
        <v>0</v>
      </c>
      <c r="AS251" s="72">
        <f t="shared" si="105"/>
        <v>0</v>
      </c>
      <c r="AT251" s="73">
        <f t="shared" si="106"/>
        <v>0</v>
      </c>
      <c r="AU251" s="74">
        <f t="shared" si="107"/>
        <v>68.099999999999994</v>
      </c>
      <c r="AV251" s="75">
        <f t="shared" si="108"/>
        <v>68.099999999999994</v>
      </c>
      <c r="AW251" s="78"/>
      <c r="AX251" s="33">
        <v>465</v>
      </c>
      <c r="AY251" s="34" t="s">
        <v>90</v>
      </c>
      <c r="AZ251" s="34" t="s">
        <v>93</v>
      </c>
      <c r="BA251" s="43" t="s">
        <v>447</v>
      </c>
      <c r="BB251" s="44">
        <v>1</v>
      </c>
      <c r="BC251" s="43" t="str">
        <f t="shared" si="112"/>
        <v>YES</v>
      </c>
      <c r="BD251" s="45">
        <f t="shared" si="109"/>
        <v>-46.8</v>
      </c>
      <c r="BE251" s="43" t="str">
        <f t="shared" si="110"/>
        <v>YES</v>
      </c>
      <c r="BF251" s="43" t="str">
        <f t="shared" si="111"/>
        <v>NO</v>
      </c>
    </row>
    <row r="252" spans="1:58" x14ac:dyDescent="0.35">
      <c r="A252" s="9">
        <v>466</v>
      </c>
      <c r="B252" s="1" t="s">
        <v>345</v>
      </c>
      <c r="C252" s="1" t="s">
        <v>346</v>
      </c>
      <c r="D252" s="26">
        <v>915.8</v>
      </c>
      <c r="E252" s="32">
        <v>925.6</v>
      </c>
      <c r="F252" s="10">
        <v>925.6</v>
      </c>
      <c r="G252" s="10">
        <v>13</v>
      </c>
      <c r="H252" s="10">
        <v>0</v>
      </c>
      <c r="I252" s="10">
        <f t="shared" si="85"/>
        <v>938.6</v>
      </c>
      <c r="J252" s="10">
        <v>250.8</v>
      </c>
      <c r="K252" s="11">
        <v>135679</v>
      </c>
      <c r="L252" s="10">
        <v>25.2</v>
      </c>
      <c r="M252" s="10">
        <v>31.5</v>
      </c>
      <c r="N252" s="10">
        <v>215.5</v>
      </c>
      <c r="O252" s="10">
        <v>28.8</v>
      </c>
      <c r="P252" s="10">
        <v>0</v>
      </c>
      <c r="Q252" s="10">
        <f t="shared" si="86"/>
        <v>1490.4</v>
      </c>
      <c r="R252" s="11">
        <v>0</v>
      </c>
      <c r="S252" s="17">
        <f t="shared" si="87"/>
        <v>8015371</v>
      </c>
      <c r="T252" s="10">
        <v>900.6</v>
      </c>
      <c r="U252" s="25"/>
      <c r="V252" s="46">
        <f t="shared" si="88"/>
        <v>900.6</v>
      </c>
      <c r="W252" s="25">
        <v>13</v>
      </c>
      <c r="X252" s="25">
        <v>0</v>
      </c>
      <c r="Y252" s="10">
        <f t="shared" si="89"/>
        <v>913.6</v>
      </c>
      <c r="Z252" s="10">
        <f t="shared" si="90"/>
        <v>251.9</v>
      </c>
      <c r="AA252" s="25">
        <v>25.2</v>
      </c>
      <c r="AB252" s="25">
        <f t="shared" si="91"/>
        <v>31.5</v>
      </c>
      <c r="AC252" s="25">
        <f t="shared" si="92"/>
        <v>215.5</v>
      </c>
      <c r="AD252" s="25">
        <f t="shared" si="93"/>
        <v>28.8</v>
      </c>
      <c r="AE252" s="25">
        <v>0</v>
      </c>
      <c r="AF252" s="10">
        <f t="shared" si="94"/>
        <v>1466.5</v>
      </c>
      <c r="AG252" s="11">
        <f t="shared" si="95"/>
        <v>0</v>
      </c>
      <c r="AH252" s="17">
        <f t="shared" si="96"/>
        <v>8234398</v>
      </c>
      <c r="AI252" s="11">
        <f t="shared" si="97"/>
        <v>219027</v>
      </c>
      <c r="AJ252" s="78"/>
      <c r="AK252" s="69">
        <v>466</v>
      </c>
      <c r="AL252" s="70">
        <f t="shared" si="98"/>
        <v>0</v>
      </c>
      <c r="AM252" s="1" t="b">
        <f t="shared" si="99"/>
        <v>0</v>
      </c>
      <c r="AN252" s="71">
        <f t="shared" si="100"/>
        <v>0</v>
      </c>
      <c r="AO252" s="72">
        <f t="shared" si="101"/>
        <v>0</v>
      </c>
      <c r="AP252" s="73">
        <f t="shared" si="102"/>
        <v>0</v>
      </c>
      <c r="AQ252" s="1" t="b">
        <f t="shared" si="103"/>
        <v>1</v>
      </c>
      <c r="AR252" s="1">
        <f t="shared" si="104"/>
        <v>759.33</v>
      </c>
      <c r="AS252" s="72">
        <f t="shared" si="105"/>
        <v>0.27571699999999999</v>
      </c>
      <c r="AT252" s="73">
        <f t="shared" si="106"/>
        <v>251.9</v>
      </c>
      <c r="AU252" s="74">
        <f t="shared" si="107"/>
        <v>0</v>
      </c>
      <c r="AV252" s="75">
        <f t="shared" si="108"/>
        <v>251.9</v>
      </c>
      <c r="AW252" s="78"/>
      <c r="AX252" s="33">
        <v>466</v>
      </c>
      <c r="AY252" s="34" t="s">
        <v>345</v>
      </c>
      <c r="AZ252" s="34" t="s">
        <v>346</v>
      </c>
      <c r="BA252" s="43" t="s">
        <v>447</v>
      </c>
      <c r="BB252" s="44">
        <v>0</v>
      </c>
      <c r="BC252" s="43" t="str">
        <f t="shared" si="112"/>
        <v>NO</v>
      </c>
      <c r="BD252" s="45">
        <f t="shared" si="109"/>
        <v>-25</v>
      </c>
      <c r="BE252" s="43" t="str">
        <f t="shared" si="110"/>
        <v>YES</v>
      </c>
      <c r="BF252" s="43" t="str">
        <f t="shared" si="111"/>
        <v>NO</v>
      </c>
    </row>
    <row r="253" spans="1:58" x14ac:dyDescent="0.35">
      <c r="A253" s="9">
        <v>467</v>
      </c>
      <c r="B253" s="1" t="s">
        <v>406</v>
      </c>
      <c r="C253" s="1" t="s">
        <v>407</v>
      </c>
      <c r="D253" s="26">
        <v>369.3</v>
      </c>
      <c r="E253" s="32">
        <v>368.4</v>
      </c>
      <c r="F253" s="10">
        <v>373.9</v>
      </c>
      <c r="G253" s="10">
        <v>4.5</v>
      </c>
      <c r="H253" s="10">
        <v>0</v>
      </c>
      <c r="I253" s="10">
        <f t="shared" si="85"/>
        <v>378.4</v>
      </c>
      <c r="J253" s="10">
        <v>173.1</v>
      </c>
      <c r="K253" s="11">
        <v>137590</v>
      </c>
      <c r="L253" s="10">
        <v>25.6</v>
      </c>
      <c r="M253" s="10">
        <v>15</v>
      </c>
      <c r="N253" s="10">
        <v>79.900000000000006</v>
      </c>
      <c r="O253" s="10">
        <v>12.9</v>
      </c>
      <c r="P253" s="10">
        <v>0</v>
      </c>
      <c r="Q253" s="10">
        <f t="shared" si="86"/>
        <v>684.9</v>
      </c>
      <c r="R253" s="11">
        <v>0</v>
      </c>
      <c r="S253" s="17">
        <f t="shared" si="87"/>
        <v>3683392</v>
      </c>
      <c r="T253" s="10">
        <v>373.9</v>
      </c>
      <c r="U253" s="25"/>
      <c r="V253" s="46">
        <f t="shared" si="88"/>
        <v>373.9</v>
      </c>
      <c r="W253" s="25">
        <v>4.5</v>
      </c>
      <c r="X253" s="25">
        <v>0</v>
      </c>
      <c r="Y253" s="10">
        <f t="shared" si="89"/>
        <v>378.4</v>
      </c>
      <c r="Z253" s="10">
        <f t="shared" si="90"/>
        <v>173.1</v>
      </c>
      <c r="AA253" s="25">
        <v>25.6</v>
      </c>
      <c r="AB253" s="25">
        <f t="shared" si="91"/>
        <v>15</v>
      </c>
      <c r="AC253" s="25">
        <f t="shared" si="92"/>
        <v>79.900000000000006</v>
      </c>
      <c r="AD253" s="25">
        <f t="shared" si="93"/>
        <v>12.9</v>
      </c>
      <c r="AE253" s="25">
        <v>0</v>
      </c>
      <c r="AF253" s="10">
        <f t="shared" si="94"/>
        <v>684.9</v>
      </c>
      <c r="AG253" s="11">
        <f t="shared" si="95"/>
        <v>0</v>
      </c>
      <c r="AH253" s="17">
        <f t="shared" si="96"/>
        <v>3845714</v>
      </c>
      <c r="AI253" s="11">
        <f t="shared" si="97"/>
        <v>162322</v>
      </c>
      <c r="AJ253" s="78"/>
      <c r="AK253" s="69">
        <v>467</v>
      </c>
      <c r="AL253" s="70">
        <f t="shared" si="98"/>
        <v>0</v>
      </c>
      <c r="AM253" s="1" t="b">
        <f t="shared" si="99"/>
        <v>0</v>
      </c>
      <c r="AN253" s="71">
        <f t="shared" si="100"/>
        <v>0</v>
      </c>
      <c r="AO253" s="72">
        <f t="shared" si="101"/>
        <v>0</v>
      </c>
      <c r="AP253" s="73">
        <f t="shared" si="102"/>
        <v>0</v>
      </c>
      <c r="AQ253" s="1" t="b">
        <f t="shared" si="103"/>
        <v>1</v>
      </c>
      <c r="AR253" s="1">
        <f t="shared" si="104"/>
        <v>97.02</v>
      </c>
      <c r="AS253" s="72">
        <f t="shared" si="105"/>
        <v>0.45755000000000001</v>
      </c>
      <c r="AT253" s="73">
        <f t="shared" si="106"/>
        <v>173.1</v>
      </c>
      <c r="AU253" s="74">
        <f t="shared" si="107"/>
        <v>0</v>
      </c>
      <c r="AV253" s="75">
        <f t="shared" si="108"/>
        <v>173.1</v>
      </c>
      <c r="AW253" s="78"/>
      <c r="AX253" s="33">
        <v>467</v>
      </c>
      <c r="AY253" s="34" t="s">
        <v>406</v>
      </c>
      <c r="AZ253" s="34" t="s">
        <v>407</v>
      </c>
      <c r="BA253" s="43" t="s">
        <v>447</v>
      </c>
      <c r="BB253" s="44">
        <v>0</v>
      </c>
      <c r="BC253" s="43" t="str">
        <f t="shared" si="112"/>
        <v>NO</v>
      </c>
      <c r="BD253" s="45">
        <f t="shared" si="109"/>
        <v>5.5</v>
      </c>
      <c r="BE253" s="43" t="str">
        <f t="shared" si="110"/>
        <v>NO</v>
      </c>
      <c r="BF253" s="43" t="str">
        <f t="shared" si="111"/>
        <v>NO</v>
      </c>
    </row>
    <row r="254" spans="1:58" x14ac:dyDescent="0.35">
      <c r="A254" s="9">
        <v>469</v>
      </c>
      <c r="B254" s="1" t="s">
        <v>216</v>
      </c>
      <c r="C254" s="1" t="s">
        <v>222</v>
      </c>
      <c r="D254" s="26">
        <v>2574.3000000000002</v>
      </c>
      <c r="E254" s="32">
        <v>2450.6</v>
      </c>
      <c r="F254" s="10">
        <v>2512.5</v>
      </c>
      <c r="G254" s="10">
        <v>19.5</v>
      </c>
      <c r="H254" s="10">
        <v>0</v>
      </c>
      <c r="I254" s="10">
        <f t="shared" si="85"/>
        <v>2532</v>
      </c>
      <c r="J254" s="10">
        <v>88.7</v>
      </c>
      <c r="K254" s="11">
        <v>569652</v>
      </c>
      <c r="L254" s="10">
        <v>105.9</v>
      </c>
      <c r="M254" s="10">
        <v>5</v>
      </c>
      <c r="N254" s="10">
        <v>356.7</v>
      </c>
      <c r="O254" s="10">
        <v>32.299999999999997</v>
      </c>
      <c r="P254" s="10">
        <v>56.4</v>
      </c>
      <c r="Q254" s="10">
        <f t="shared" si="86"/>
        <v>3177</v>
      </c>
      <c r="R254" s="11">
        <v>330400</v>
      </c>
      <c r="S254" s="17">
        <f t="shared" si="87"/>
        <v>17416306</v>
      </c>
      <c r="T254" s="10">
        <v>2505.5</v>
      </c>
      <c r="U254" s="25"/>
      <c r="V254" s="46">
        <f t="shared" si="88"/>
        <v>2505.5</v>
      </c>
      <c r="W254" s="25">
        <v>19.5</v>
      </c>
      <c r="X254" s="25">
        <v>0</v>
      </c>
      <c r="Y254" s="10">
        <f t="shared" si="89"/>
        <v>2525</v>
      </c>
      <c r="Z254" s="10">
        <f t="shared" si="90"/>
        <v>88.5</v>
      </c>
      <c r="AA254" s="25">
        <v>105.9</v>
      </c>
      <c r="AB254" s="25">
        <f t="shared" si="91"/>
        <v>5</v>
      </c>
      <c r="AC254" s="25">
        <f t="shared" si="92"/>
        <v>356.7</v>
      </c>
      <c r="AD254" s="25">
        <f t="shared" si="93"/>
        <v>32.299999999999997</v>
      </c>
      <c r="AE254" s="25">
        <v>56.4</v>
      </c>
      <c r="AF254" s="10">
        <f t="shared" si="94"/>
        <v>3169.8</v>
      </c>
      <c r="AG254" s="11">
        <f t="shared" si="95"/>
        <v>330400</v>
      </c>
      <c r="AH254" s="17">
        <f t="shared" si="96"/>
        <v>18128827</v>
      </c>
      <c r="AI254" s="11">
        <f t="shared" si="97"/>
        <v>712521</v>
      </c>
      <c r="AJ254" s="78"/>
      <c r="AK254" s="69">
        <v>469</v>
      </c>
      <c r="AL254" s="70">
        <f t="shared" si="98"/>
        <v>0</v>
      </c>
      <c r="AM254" s="1" t="b">
        <f t="shared" si="99"/>
        <v>0</v>
      </c>
      <c r="AN254" s="71">
        <f t="shared" si="100"/>
        <v>0</v>
      </c>
      <c r="AO254" s="72">
        <f t="shared" si="101"/>
        <v>0</v>
      </c>
      <c r="AP254" s="73">
        <f t="shared" si="102"/>
        <v>0</v>
      </c>
      <c r="AQ254" s="1" t="b">
        <f t="shared" si="103"/>
        <v>0</v>
      </c>
      <c r="AR254" s="1">
        <f t="shared" si="104"/>
        <v>0</v>
      </c>
      <c r="AS254" s="72">
        <f t="shared" si="105"/>
        <v>0</v>
      </c>
      <c r="AT254" s="73">
        <f t="shared" si="106"/>
        <v>0</v>
      </c>
      <c r="AU254" s="74">
        <f t="shared" si="107"/>
        <v>88.5</v>
      </c>
      <c r="AV254" s="75">
        <f t="shared" si="108"/>
        <v>88.5</v>
      </c>
      <c r="AW254" s="78"/>
      <c r="AX254" s="33">
        <v>469</v>
      </c>
      <c r="AY254" s="34" t="s">
        <v>216</v>
      </c>
      <c r="AZ254" s="34" t="s">
        <v>222</v>
      </c>
      <c r="BA254" s="43" t="s">
        <v>448</v>
      </c>
      <c r="BB254" s="44">
        <v>1</v>
      </c>
      <c r="BC254" s="43" t="str">
        <f t="shared" si="112"/>
        <v>YES</v>
      </c>
      <c r="BD254" s="45">
        <f t="shared" si="109"/>
        <v>54.9</v>
      </c>
      <c r="BE254" s="43" t="str">
        <f t="shared" si="110"/>
        <v>NO</v>
      </c>
      <c r="BF254" s="43" t="str">
        <f t="shared" si="111"/>
        <v>NO</v>
      </c>
    </row>
    <row r="255" spans="1:58" x14ac:dyDescent="0.35">
      <c r="A255" s="9">
        <v>470</v>
      </c>
      <c r="B255" s="1" t="s">
        <v>90</v>
      </c>
      <c r="C255" s="1" t="s">
        <v>94</v>
      </c>
      <c r="D255" s="26">
        <v>2652.5</v>
      </c>
      <c r="E255" s="32">
        <v>2677.6</v>
      </c>
      <c r="F255" s="10">
        <v>2698.2</v>
      </c>
      <c r="G255" s="10">
        <v>49.5</v>
      </c>
      <c r="H255" s="10">
        <v>0</v>
      </c>
      <c r="I255" s="10">
        <f t="shared" si="85"/>
        <v>2747.7</v>
      </c>
      <c r="J255" s="10">
        <v>96.3</v>
      </c>
      <c r="K255" s="11">
        <v>675078</v>
      </c>
      <c r="L255" s="10">
        <v>125.5</v>
      </c>
      <c r="M255" s="10">
        <v>114.7</v>
      </c>
      <c r="N255" s="10">
        <v>969.5</v>
      </c>
      <c r="O255" s="10">
        <v>52.6</v>
      </c>
      <c r="P255" s="10">
        <v>0</v>
      </c>
      <c r="Q255" s="10">
        <f t="shared" si="86"/>
        <v>4106.3</v>
      </c>
      <c r="R255" s="11">
        <v>258720</v>
      </c>
      <c r="S255" s="17">
        <f t="shared" si="87"/>
        <v>22342401</v>
      </c>
      <c r="T255" s="10">
        <v>2698.2</v>
      </c>
      <c r="U255" s="25"/>
      <c r="V255" s="46">
        <f t="shared" si="88"/>
        <v>2698.2</v>
      </c>
      <c r="W255" s="25">
        <v>49.5</v>
      </c>
      <c r="X255" s="25">
        <v>0</v>
      </c>
      <c r="Y255" s="10">
        <f t="shared" si="89"/>
        <v>2747.7</v>
      </c>
      <c r="Z255" s="10">
        <f t="shared" si="90"/>
        <v>96.3</v>
      </c>
      <c r="AA255" s="25">
        <v>125.5</v>
      </c>
      <c r="AB255" s="25">
        <f t="shared" si="91"/>
        <v>114.7</v>
      </c>
      <c r="AC255" s="25">
        <f t="shared" si="92"/>
        <v>969.5</v>
      </c>
      <c r="AD255" s="25">
        <f t="shared" si="93"/>
        <v>52.6</v>
      </c>
      <c r="AE255" s="25">
        <v>0</v>
      </c>
      <c r="AF255" s="10">
        <f t="shared" si="94"/>
        <v>4106.3</v>
      </c>
      <c r="AG255" s="11">
        <f t="shared" si="95"/>
        <v>258720</v>
      </c>
      <c r="AH255" s="17">
        <f t="shared" si="96"/>
        <v>23315595</v>
      </c>
      <c r="AI255" s="11">
        <f t="shared" si="97"/>
        <v>973194</v>
      </c>
      <c r="AJ255" s="78"/>
      <c r="AK255" s="69">
        <v>470</v>
      </c>
      <c r="AL255" s="70">
        <f t="shared" si="98"/>
        <v>0</v>
      </c>
      <c r="AM255" s="1" t="b">
        <f t="shared" si="99"/>
        <v>0</v>
      </c>
      <c r="AN255" s="71">
        <f t="shared" si="100"/>
        <v>0</v>
      </c>
      <c r="AO255" s="72">
        <f t="shared" si="101"/>
        <v>0</v>
      </c>
      <c r="AP255" s="73">
        <f t="shared" si="102"/>
        <v>0</v>
      </c>
      <c r="AQ255" s="1" t="b">
        <f t="shared" si="103"/>
        <v>0</v>
      </c>
      <c r="AR255" s="1">
        <f t="shared" si="104"/>
        <v>0</v>
      </c>
      <c r="AS255" s="72">
        <f t="shared" si="105"/>
        <v>0</v>
      </c>
      <c r="AT255" s="73">
        <f t="shared" si="106"/>
        <v>0</v>
      </c>
      <c r="AU255" s="74">
        <f t="shared" si="107"/>
        <v>96.3</v>
      </c>
      <c r="AV255" s="75">
        <f t="shared" si="108"/>
        <v>96.3</v>
      </c>
      <c r="AW255" s="78"/>
      <c r="AX255" s="33">
        <v>470</v>
      </c>
      <c r="AY255" s="34" t="s">
        <v>90</v>
      </c>
      <c r="AZ255" s="34" t="s">
        <v>94</v>
      </c>
      <c r="BA255" s="43" t="s">
        <v>447</v>
      </c>
      <c r="BB255" s="44">
        <v>1</v>
      </c>
      <c r="BC255" s="43" t="str">
        <f t="shared" si="112"/>
        <v>YES</v>
      </c>
      <c r="BD255" s="45">
        <f t="shared" si="109"/>
        <v>20.6</v>
      </c>
      <c r="BE255" s="43" t="str">
        <f t="shared" si="110"/>
        <v>NO</v>
      </c>
      <c r="BF255" s="43" t="str">
        <f t="shared" si="111"/>
        <v>NO</v>
      </c>
    </row>
    <row r="256" spans="1:58" x14ac:dyDescent="0.35">
      <c r="A256" s="9">
        <v>471</v>
      </c>
      <c r="B256" s="1" t="s">
        <v>90</v>
      </c>
      <c r="C256" s="1" t="s">
        <v>95</v>
      </c>
      <c r="D256" s="26">
        <v>263</v>
      </c>
      <c r="E256" s="32">
        <v>273</v>
      </c>
      <c r="F256" s="10">
        <v>276</v>
      </c>
      <c r="G256" s="10">
        <v>0</v>
      </c>
      <c r="H256" s="10">
        <v>0</v>
      </c>
      <c r="I256" s="10">
        <f t="shared" si="85"/>
        <v>276</v>
      </c>
      <c r="J256" s="10">
        <v>151.19999999999999</v>
      </c>
      <c r="K256" s="11">
        <v>95303</v>
      </c>
      <c r="L256" s="10">
        <v>17.7</v>
      </c>
      <c r="M256" s="10">
        <v>0</v>
      </c>
      <c r="N256" s="10">
        <v>45.5</v>
      </c>
      <c r="O256" s="10">
        <v>4.4000000000000004</v>
      </c>
      <c r="P256" s="10">
        <v>0</v>
      </c>
      <c r="Q256" s="10">
        <f t="shared" si="86"/>
        <v>494.8</v>
      </c>
      <c r="R256" s="11">
        <v>0</v>
      </c>
      <c r="S256" s="17">
        <f t="shared" si="87"/>
        <v>2661034</v>
      </c>
      <c r="T256" s="10">
        <v>276</v>
      </c>
      <c r="U256" s="25"/>
      <c r="V256" s="46">
        <f t="shared" si="88"/>
        <v>276</v>
      </c>
      <c r="W256" s="25">
        <v>0</v>
      </c>
      <c r="X256" s="25">
        <v>0</v>
      </c>
      <c r="Y256" s="10">
        <f t="shared" si="89"/>
        <v>276</v>
      </c>
      <c r="Z256" s="10">
        <f t="shared" si="90"/>
        <v>151.19999999999999</v>
      </c>
      <c r="AA256" s="25">
        <v>17.7</v>
      </c>
      <c r="AB256" s="25">
        <f t="shared" si="91"/>
        <v>0</v>
      </c>
      <c r="AC256" s="25">
        <f t="shared" si="92"/>
        <v>45.5</v>
      </c>
      <c r="AD256" s="25">
        <f t="shared" si="93"/>
        <v>4.4000000000000004</v>
      </c>
      <c r="AE256" s="25">
        <v>0</v>
      </c>
      <c r="AF256" s="10">
        <f t="shared" si="94"/>
        <v>494.8</v>
      </c>
      <c r="AG256" s="11">
        <f t="shared" si="95"/>
        <v>0</v>
      </c>
      <c r="AH256" s="17">
        <f t="shared" si="96"/>
        <v>2778302</v>
      </c>
      <c r="AI256" s="11">
        <f t="shared" si="97"/>
        <v>117268</v>
      </c>
      <c r="AJ256" s="78"/>
      <c r="AK256" s="69">
        <v>471</v>
      </c>
      <c r="AL256" s="70">
        <f t="shared" si="98"/>
        <v>0</v>
      </c>
      <c r="AM256" s="1" t="b">
        <f t="shared" si="99"/>
        <v>1</v>
      </c>
      <c r="AN256" s="71">
        <f t="shared" si="100"/>
        <v>1699.28</v>
      </c>
      <c r="AO256" s="72">
        <f t="shared" si="101"/>
        <v>0.54780399999999996</v>
      </c>
      <c r="AP256" s="73">
        <f t="shared" si="102"/>
        <v>151.19999999999999</v>
      </c>
      <c r="AQ256" s="1" t="b">
        <f t="shared" si="103"/>
        <v>0</v>
      </c>
      <c r="AR256" s="1">
        <f t="shared" si="104"/>
        <v>0</v>
      </c>
      <c r="AS256" s="72">
        <f t="shared" si="105"/>
        <v>0</v>
      </c>
      <c r="AT256" s="73">
        <f t="shared" si="106"/>
        <v>0</v>
      </c>
      <c r="AU256" s="74">
        <f t="shared" si="107"/>
        <v>0</v>
      </c>
      <c r="AV256" s="75">
        <f t="shared" si="108"/>
        <v>151.19999999999999</v>
      </c>
      <c r="AW256" s="78"/>
      <c r="AX256" s="33">
        <v>471</v>
      </c>
      <c r="AY256" s="34" t="s">
        <v>90</v>
      </c>
      <c r="AZ256" s="34" t="s">
        <v>95</v>
      </c>
      <c r="BA256" s="43" t="s">
        <v>447</v>
      </c>
      <c r="BB256" s="44">
        <v>0</v>
      </c>
      <c r="BC256" s="43" t="str">
        <f t="shared" si="112"/>
        <v>NO</v>
      </c>
      <c r="BD256" s="45">
        <f t="shared" si="109"/>
        <v>3</v>
      </c>
      <c r="BE256" s="43" t="str">
        <f t="shared" si="110"/>
        <v>NO</v>
      </c>
      <c r="BF256" s="43" t="str">
        <f t="shared" si="111"/>
        <v>NO</v>
      </c>
    </row>
    <row r="257" spans="1:58" x14ac:dyDescent="0.35">
      <c r="A257" s="9">
        <v>473</v>
      </c>
      <c r="B257" s="1" t="s">
        <v>104</v>
      </c>
      <c r="C257" s="1" t="s">
        <v>107</v>
      </c>
      <c r="D257" s="26">
        <v>1126.5</v>
      </c>
      <c r="E257" s="32">
        <v>1094</v>
      </c>
      <c r="F257" s="10">
        <v>1110.3</v>
      </c>
      <c r="G257" s="10">
        <v>7.5</v>
      </c>
      <c r="H257" s="10">
        <v>0</v>
      </c>
      <c r="I257" s="10">
        <f t="shared" si="85"/>
        <v>1117.8</v>
      </c>
      <c r="J257" s="10">
        <v>230.6</v>
      </c>
      <c r="K257" s="11">
        <v>563086</v>
      </c>
      <c r="L257" s="10">
        <v>104.7</v>
      </c>
      <c r="M257" s="10">
        <v>0.6</v>
      </c>
      <c r="N257" s="10">
        <v>171.6</v>
      </c>
      <c r="O257" s="10">
        <v>45.7</v>
      </c>
      <c r="P257" s="10">
        <v>0</v>
      </c>
      <c r="Q257" s="10">
        <f t="shared" si="86"/>
        <v>1671</v>
      </c>
      <c r="R257" s="11">
        <v>0</v>
      </c>
      <c r="S257" s="17">
        <f t="shared" si="87"/>
        <v>8986638</v>
      </c>
      <c r="T257" s="10">
        <v>1076</v>
      </c>
      <c r="U257" s="25"/>
      <c r="V257" s="46">
        <f t="shared" si="88"/>
        <v>1098.8</v>
      </c>
      <c r="W257" s="25">
        <v>7.5</v>
      </c>
      <c r="X257" s="25">
        <v>0</v>
      </c>
      <c r="Y257" s="10">
        <f t="shared" si="89"/>
        <v>1106.3</v>
      </c>
      <c r="Z257" s="10">
        <f t="shared" si="90"/>
        <v>232.6</v>
      </c>
      <c r="AA257" s="25">
        <v>104.7</v>
      </c>
      <c r="AB257" s="25">
        <f t="shared" si="91"/>
        <v>0.6</v>
      </c>
      <c r="AC257" s="25">
        <f t="shared" si="92"/>
        <v>171.6</v>
      </c>
      <c r="AD257" s="25">
        <f t="shared" si="93"/>
        <v>45.7</v>
      </c>
      <c r="AE257" s="25">
        <v>0</v>
      </c>
      <c r="AF257" s="10">
        <f t="shared" si="94"/>
        <v>1661.5</v>
      </c>
      <c r="AG257" s="11">
        <f t="shared" si="95"/>
        <v>0</v>
      </c>
      <c r="AH257" s="17">
        <f t="shared" si="96"/>
        <v>9329323</v>
      </c>
      <c r="AI257" s="11">
        <f t="shared" si="97"/>
        <v>342685</v>
      </c>
      <c r="AJ257" s="78"/>
      <c r="AK257" s="69">
        <v>473</v>
      </c>
      <c r="AL257" s="70">
        <f t="shared" si="98"/>
        <v>0</v>
      </c>
      <c r="AM257" s="1" t="b">
        <f t="shared" si="99"/>
        <v>0</v>
      </c>
      <c r="AN257" s="71">
        <f t="shared" si="100"/>
        <v>0</v>
      </c>
      <c r="AO257" s="72">
        <f t="shared" si="101"/>
        <v>0</v>
      </c>
      <c r="AP257" s="73">
        <f t="shared" si="102"/>
        <v>0</v>
      </c>
      <c r="AQ257" s="1" t="b">
        <f t="shared" si="103"/>
        <v>1</v>
      </c>
      <c r="AR257" s="1">
        <f t="shared" si="104"/>
        <v>997.79629999999997</v>
      </c>
      <c r="AS257" s="72">
        <f t="shared" si="105"/>
        <v>0.21024699999999999</v>
      </c>
      <c r="AT257" s="73">
        <f t="shared" si="106"/>
        <v>232.6</v>
      </c>
      <c r="AU257" s="74">
        <f t="shared" si="107"/>
        <v>0</v>
      </c>
      <c r="AV257" s="75">
        <f t="shared" si="108"/>
        <v>232.6</v>
      </c>
      <c r="AW257" s="78"/>
      <c r="AX257" s="33">
        <v>473</v>
      </c>
      <c r="AY257" s="34" t="s">
        <v>104</v>
      </c>
      <c r="AZ257" s="34" t="s">
        <v>107</v>
      </c>
      <c r="BA257" s="43" t="s">
        <v>448</v>
      </c>
      <c r="BB257" s="44">
        <v>1</v>
      </c>
      <c r="BC257" s="43" t="str">
        <f t="shared" si="112"/>
        <v>YES</v>
      </c>
      <c r="BD257" s="45">
        <f t="shared" si="109"/>
        <v>-18</v>
      </c>
      <c r="BE257" s="43" t="str">
        <f t="shared" si="110"/>
        <v>YES</v>
      </c>
      <c r="BF257" s="43" t="str">
        <f t="shared" si="111"/>
        <v>YES</v>
      </c>
    </row>
    <row r="258" spans="1:58" x14ac:dyDescent="0.35">
      <c r="A258" s="9">
        <v>474</v>
      </c>
      <c r="B258" s="1" t="s">
        <v>206</v>
      </c>
      <c r="C258" s="1" t="s">
        <v>208</v>
      </c>
      <c r="D258" s="26">
        <v>82</v>
      </c>
      <c r="E258" s="32">
        <v>87.5</v>
      </c>
      <c r="F258" s="10">
        <v>94</v>
      </c>
      <c r="G258" s="10">
        <v>2.5</v>
      </c>
      <c r="H258" s="10">
        <v>0</v>
      </c>
      <c r="I258" s="10">
        <f t="shared" si="85"/>
        <v>96.5</v>
      </c>
      <c r="J258" s="10">
        <v>97.9</v>
      </c>
      <c r="K258" s="11">
        <v>52797</v>
      </c>
      <c r="L258" s="10">
        <v>9.8000000000000007</v>
      </c>
      <c r="M258" s="10">
        <v>0</v>
      </c>
      <c r="N258" s="10">
        <v>18.8</v>
      </c>
      <c r="O258" s="10">
        <v>1.9</v>
      </c>
      <c r="P258" s="10">
        <v>0</v>
      </c>
      <c r="Q258" s="10">
        <f t="shared" si="86"/>
        <v>224.9</v>
      </c>
      <c r="R258" s="11">
        <v>11200</v>
      </c>
      <c r="S258" s="17">
        <f t="shared" si="87"/>
        <v>1220712</v>
      </c>
      <c r="T258" s="10">
        <v>94</v>
      </c>
      <c r="U258" s="25"/>
      <c r="V258" s="46">
        <f t="shared" si="88"/>
        <v>94</v>
      </c>
      <c r="W258" s="25">
        <v>2.5</v>
      </c>
      <c r="X258" s="25">
        <v>0</v>
      </c>
      <c r="Y258" s="10">
        <f t="shared" si="89"/>
        <v>96.5</v>
      </c>
      <c r="Z258" s="10">
        <f t="shared" si="90"/>
        <v>97.9</v>
      </c>
      <c r="AA258" s="25">
        <v>9.8000000000000007</v>
      </c>
      <c r="AB258" s="25">
        <f t="shared" si="91"/>
        <v>0</v>
      </c>
      <c r="AC258" s="25">
        <f t="shared" si="92"/>
        <v>18.8</v>
      </c>
      <c r="AD258" s="25">
        <f t="shared" si="93"/>
        <v>1.9</v>
      </c>
      <c r="AE258" s="25">
        <v>0</v>
      </c>
      <c r="AF258" s="10">
        <f t="shared" si="94"/>
        <v>224.9</v>
      </c>
      <c r="AG258" s="11">
        <f t="shared" si="95"/>
        <v>11200</v>
      </c>
      <c r="AH258" s="17">
        <f t="shared" si="96"/>
        <v>1274014</v>
      </c>
      <c r="AI258" s="11">
        <f t="shared" si="97"/>
        <v>53302</v>
      </c>
      <c r="AJ258" s="78"/>
      <c r="AK258" s="69">
        <v>474</v>
      </c>
      <c r="AL258" s="70">
        <f t="shared" si="98"/>
        <v>97.9</v>
      </c>
      <c r="AM258" s="1" t="b">
        <f t="shared" si="99"/>
        <v>0</v>
      </c>
      <c r="AN258" s="71">
        <f t="shared" si="100"/>
        <v>0</v>
      </c>
      <c r="AO258" s="72">
        <f t="shared" si="101"/>
        <v>0</v>
      </c>
      <c r="AP258" s="73">
        <f t="shared" si="102"/>
        <v>0</v>
      </c>
      <c r="AQ258" s="1" t="b">
        <f t="shared" si="103"/>
        <v>0</v>
      </c>
      <c r="AR258" s="1">
        <f t="shared" si="104"/>
        <v>0</v>
      </c>
      <c r="AS258" s="72">
        <f t="shared" si="105"/>
        <v>0</v>
      </c>
      <c r="AT258" s="73">
        <f t="shared" si="106"/>
        <v>0</v>
      </c>
      <c r="AU258" s="74">
        <f t="shared" si="107"/>
        <v>0</v>
      </c>
      <c r="AV258" s="75">
        <f t="shared" si="108"/>
        <v>97.9</v>
      </c>
      <c r="AW258" s="78"/>
      <c r="AX258" s="33">
        <v>474</v>
      </c>
      <c r="AY258" s="34" t="s">
        <v>206</v>
      </c>
      <c r="AZ258" s="34" t="s">
        <v>208</v>
      </c>
      <c r="BA258" s="43" t="s">
        <v>447</v>
      </c>
      <c r="BB258" s="44">
        <v>0</v>
      </c>
      <c r="BC258" s="43" t="str">
        <f t="shared" si="112"/>
        <v>NO</v>
      </c>
      <c r="BD258" s="45">
        <f t="shared" si="109"/>
        <v>6.5</v>
      </c>
      <c r="BE258" s="43" t="str">
        <f t="shared" si="110"/>
        <v>NO</v>
      </c>
      <c r="BF258" s="43" t="str">
        <f t="shared" si="111"/>
        <v>NO</v>
      </c>
    </row>
    <row r="259" spans="1:58" x14ac:dyDescent="0.35">
      <c r="A259" s="9">
        <v>475</v>
      </c>
      <c r="B259" s="1" t="s">
        <v>143</v>
      </c>
      <c r="C259" s="1" t="s">
        <v>144</v>
      </c>
      <c r="D259" s="26">
        <v>7207.7</v>
      </c>
      <c r="E259" s="32">
        <v>7209.2</v>
      </c>
      <c r="F259" s="10">
        <v>7209.2</v>
      </c>
      <c r="G259" s="10">
        <v>141</v>
      </c>
      <c r="H259" s="10">
        <v>1</v>
      </c>
      <c r="I259" s="10">
        <f t="shared" si="85"/>
        <v>7351.2</v>
      </c>
      <c r="J259" s="10">
        <v>257.60000000000002</v>
      </c>
      <c r="K259" s="11">
        <v>1556322</v>
      </c>
      <c r="L259" s="10">
        <v>289.39999999999998</v>
      </c>
      <c r="M259" s="10">
        <v>113.2</v>
      </c>
      <c r="N259" s="10">
        <v>1695.8</v>
      </c>
      <c r="O259" s="10">
        <v>106</v>
      </c>
      <c r="P259" s="10">
        <v>0</v>
      </c>
      <c r="Q259" s="10">
        <f t="shared" si="86"/>
        <v>9813.2000000000007</v>
      </c>
      <c r="R259" s="11">
        <v>63450</v>
      </c>
      <c r="S259" s="17">
        <f t="shared" si="87"/>
        <v>52838840</v>
      </c>
      <c r="T259" s="10">
        <v>7152</v>
      </c>
      <c r="U259" s="25"/>
      <c r="V259" s="46">
        <f t="shared" si="88"/>
        <v>7189.6</v>
      </c>
      <c r="W259" s="25">
        <v>141</v>
      </c>
      <c r="X259" s="25">
        <v>1</v>
      </c>
      <c r="Y259" s="10">
        <f t="shared" si="89"/>
        <v>7331.6</v>
      </c>
      <c r="Z259" s="10">
        <f t="shared" si="90"/>
        <v>256.89999999999998</v>
      </c>
      <c r="AA259" s="25">
        <v>289.39999999999998</v>
      </c>
      <c r="AB259" s="25">
        <f t="shared" si="91"/>
        <v>113.2</v>
      </c>
      <c r="AC259" s="25">
        <f t="shared" si="92"/>
        <v>1695.8</v>
      </c>
      <c r="AD259" s="25">
        <f t="shared" si="93"/>
        <v>106</v>
      </c>
      <c r="AE259" s="25">
        <v>0</v>
      </c>
      <c r="AF259" s="10">
        <f t="shared" si="94"/>
        <v>9792.9</v>
      </c>
      <c r="AG259" s="11">
        <f t="shared" si="95"/>
        <v>63450</v>
      </c>
      <c r="AH259" s="17">
        <f t="shared" si="96"/>
        <v>55050584</v>
      </c>
      <c r="AI259" s="11">
        <f t="shared" si="97"/>
        <v>2211744</v>
      </c>
      <c r="AJ259" s="78"/>
      <c r="AK259" s="69">
        <v>475</v>
      </c>
      <c r="AL259" s="70">
        <f t="shared" si="98"/>
        <v>0</v>
      </c>
      <c r="AM259" s="1" t="b">
        <f t="shared" si="99"/>
        <v>0</v>
      </c>
      <c r="AN259" s="71">
        <f t="shared" si="100"/>
        <v>0</v>
      </c>
      <c r="AO259" s="72">
        <f t="shared" si="101"/>
        <v>0</v>
      </c>
      <c r="AP259" s="73">
        <f t="shared" si="102"/>
        <v>0</v>
      </c>
      <c r="AQ259" s="1" t="b">
        <f t="shared" si="103"/>
        <v>0</v>
      </c>
      <c r="AR259" s="1">
        <f t="shared" si="104"/>
        <v>0</v>
      </c>
      <c r="AS259" s="72">
        <f t="shared" si="105"/>
        <v>0</v>
      </c>
      <c r="AT259" s="73">
        <f t="shared" si="106"/>
        <v>0</v>
      </c>
      <c r="AU259" s="74">
        <f t="shared" si="107"/>
        <v>256.89999999999998</v>
      </c>
      <c r="AV259" s="75">
        <f t="shared" si="108"/>
        <v>256.89999999999998</v>
      </c>
      <c r="AW259" s="78"/>
      <c r="AX259" s="33">
        <v>475</v>
      </c>
      <c r="AY259" s="34" t="s">
        <v>143</v>
      </c>
      <c r="AZ259" s="34" t="s">
        <v>144</v>
      </c>
      <c r="BA259" s="43" t="s">
        <v>448</v>
      </c>
      <c r="BB259" s="44">
        <v>1</v>
      </c>
      <c r="BC259" s="43" t="str">
        <f t="shared" si="112"/>
        <v>YES</v>
      </c>
      <c r="BD259" s="45">
        <f t="shared" si="109"/>
        <v>-57.2</v>
      </c>
      <c r="BE259" s="43" t="str">
        <f t="shared" si="110"/>
        <v>YES</v>
      </c>
      <c r="BF259" s="43" t="str">
        <f t="shared" si="111"/>
        <v>YES</v>
      </c>
    </row>
    <row r="260" spans="1:58" x14ac:dyDescent="0.35">
      <c r="A260" s="9">
        <v>476</v>
      </c>
      <c r="B260" s="1" t="s">
        <v>153</v>
      </c>
      <c r="C260" s="1" t="s">
        <v>156</v>
      </c>
      <c r="D260" s="26">
        <v>94.8</v>
      </c>
      <c r="E260" s="32">
        <v>99.2</v>
      </c>
      <c r="F260" s="10">
        <v>99.2</v>
      </c>
      <c r="G260" s="10">
        <v>1</v>
      </c>
      <c r="H260" s="10">
        <v>0</v>
      </c>
      <c r="I260" s="10">
        <f t="shared" si="85"/>
        <v>100.2</v>
      </c>
      <c r="J260" s="10">
        <v>101.6</v>
      </c>
      <c r="K260" s="11">
        <v>68292</v>
      </c>
      <c r="L260" s="10">
        <v>12.7</v>
      </c>
      <c r="M260" s="10">
        <v>4.5999999999999996</v>
      </c>
      <c r="N260" s="10">
        <v>10.6</v>
      </c>
      <c r="O260" s="10">
        <v>3.6</v>
      </c>
      <c r="P260" s="10">
        <v>0</v>
      </c>
      <c r="Q260" s="10">
        <f t="shared" si="86"/>
        <v>233.3</v>
      </c>
      <c r="R260" s="11">
        <v>0</v>
      </c>
      <c r="S260" s="17">
        <f t="shared" si="87"/>
        <v>1254687</v>
      </c>
      <c r="T260" s="10">
        <v>99</v>
      </c>
      <c r="U260" s="25"/>
      <c r="V260" s="46">
        <f t="shared" si="88"/>
        <v>99</v>
      </c>
      <c r="W260" s="25">
        <v>1</v>
      </c>
      <c r="X260" s="25">
        <v>0</v>
      </c>
      <c r="Y260" s="10">
        <f t="shared" si="89"/>
        <v>100</v>
      </c>
      <c r="Z260" s="10">
        <f t="shared" si="90"/>
        <v>101.4</v>
      </c>
      <c r="AA260" s="25">
        <v>12.7</v>
      </c>
      <c r="AB260" s="25">
        <f t="shared" si="91"/>
        <v>4.5999999999999996</v>
      </c>
      <c r="AC260" s="25">
        <f t="shared" si="92"/>
        <v>10.6</v>
      </c>
      <c r="AD260" s="25">
        <f t="shared" si="93"/>
        <v>3.6</v>
      </c>
      <c r="AE260" s="25">
        <v>0</v>
      </c>
      <c r="AF260" s="10">
        <f t="shared" si="94"/>
        <v>232.9</v>
      </c>
      <c r="AG260" s="11">
        <f t="shared" si="95"/>
        <v>0</v>
      </c>
      <c r="AH260" s="17">
        <f t="shared" si="96"/>
        <v>1307734</v>
      </c>
      <c r="AI260" s="11">
        <f t="shared" si="97"/>
        <v>53047</v>
      </c>
      <c r="AJ260" s="78"/>
      <c r="AK260" s="69">
        <v>476</v>
      </c>
      <c r="AL260" s="70">
        <f t="shared" si="98"/>
        <v>0</v>
      </c>
      <c r="AM260" s="1" t="b">
        <f t="shared" si="99"/>
        <v>1</v>
      </c>
      <c r="AN260" s="71">
        <f t="shared" si="100"/>
        <v>0</v>
      </c>
      <c r="AO260" s="72">
        <f t="shared" si="101"/>
        <v>1.0143310000000001</v>
      </c>
      <c r="AP260" s="73">
        <f t="shared" si="102"/>
        <v>101.4</v>
      </c>
      <c r="AQ260" s="1" t="b">
        <f t="shared" si="103"/>
        <v>0</v>
      </c>
      <c r="AR260" s="1">
        <f t="shared" si="104"/>
        <v>0</v>
      </c>
      <c r="AS260" s="72">
        <f t="shared" si="105"/>
        <v>0</v>
      </c>
      <c r="AT260" s="73">
        <f t="shared" si="106"/>
        <v>0</v>
      </c>
      <c r="AU260" s="74">
        <f t="shared" si="107"/>
        <v>0</v>
      </c>
      <c r="AV260" s="75">
        <f t="shared" si="108"/>
        <v>101.4</v>
      </c>
      <c r="AW260" s="78"/>
      <c r="AX260" s="33">
        <v>476</v>
      </c>
      <c r="AY260" s="34" t="s">
        <v>153</v>
      </c>
      <c r="AZ260" s="34" t="s">
        <v>156</v>
      </c>
      <c r="BA260" s="43" t="s">
        <v>447</v>
      </c>
      <c r="BB260" s="44">
        <v>0</v>
      </c>
      <c r="BC260" s="43" t="str">
        <f t="shared" si="112"/>
        <v>NO</v>
      </c>
      <c r="BD260" s="45">
        <f t="shared" si="109"/>
        <v>-0.2</v>
      </c>
      <c r="BE260" s="43" t="str">
        <f t="shared" si="110"/>
        <v>YES</v>
      </c>
      <c r="BF260" s="43" t="str">
        <f t="shared" si="111"/>
        <v>NO</v>
      </c>
    </row>
    <row r="261" spans="1:58" x14ac:dyDescent="0.35">
      <c r="A261" s="9">
        <v>477</v>
      </c>
      <c r="B261" s="1" t="s">
        <v>153</v>
      </c>
      <c r="C261" s="1" t="s">
        <v>157</v>
      </c>
      <c r="D261" s="26">
        <v>226</v>
      </c>
      <c r="E261" s="32">
        <v>207</v>
      </c>
      <c r="F261" s="10">
        <v>217</v>
      </c>
      <c r="G261" s="10">
        <v>1.5</v>
      </c>
      <c r="H261" s="10">
        <v>0</v>
      </c>
      <c r="I261" s="10">
        <f t="shared" si="85"/>
        <v>218.5</v>
      </c>
      <c r="J261" s="10">
        <v>153</v>
      </c>
      <c r="K261" s="11">
        <v>77859</v>
      </c>
      <c r="L261" s="10">
        <v>14.5</v>
      </c>
      <c r="M261" s="10">
        <v>4.4000000000000004</v>
      </c>
      <c r="N261" s="10">
        <v>34.5</v>
      </c>
      <c r="O261" s="10">
        <v>3.4</v>
      </c>
      <c r="P261" s="10">
        <v>0</v>
      </c>
      <c r="Q261" s="10">
        <f t="shared" si="86"/>
        <v>428.3</v>
      </c>
      <c r="R261" s="11">
        <v>0</v>
      </c>
      <c r="S261" s="17">
        <f t="shared" si="87"/>
        <v>2303397</v>
      </c>
      <c r="T261" s="10">
        <v>217</v>
      </c>
      <c r="U261" s="25"/>
      <c r="V261" s="46">
        <f t="shared" si="88"/>
        <v>217</v>
      </c>
      <c r="W261" s="25">
        <v>1.5</v>
      </c>
      <c r="X261" s="25">
        <v>0</v>
      </c>
      <c r="Y261" s="10">
        <f t="shared" si="89"/>
        <v>218.5</v>
      </c>
      <c r="Z261" s="10">
        <f t="shared" si="90"/>
        <v>153</v>
      </c>
      <c r="AA261" s="25">
        <v>14.5</v>
      </c>
      <c r="AB261" s="25">
        <f t="shared" si="91"/>
        <v>4.4000000000000004</v>
      </c>
      <c r="AC261" s="25">
        <f t="shared" si="92"/>
        <v>34.5</v>
      </c>
      <c r="AD261" s="25">
        <f t="shared" si="93"/>
        <v>3.4</v>
      </c>
      <c r="AE261" s="25">
        <v>0</v>
      </c>
      <c r="AF261" s="10">
        <f t="shared" si="94"/>
        <v>428.3</v>
      </c>
      <c r="AG261" s="11">
        <f t="shared" si="95"/>
        <v>0</v>
      </c>
      <c r="AH261" s="17">
        <f t="shared" si="96"/>
        <v>2404905</v>
      </c>
      <c r="AI261" s="11">
        <f t="shared" si="97"/>
        <v>101508</v>
      </c>
      <c r="AJ261" s="78"/>
      <c r="AK261" s="69">
        <v>477</v>
      </c>
      <c r="AL261" s="70">
        <f t="shared" si="98"/>
        <v>0</v>
      </c>
      <c r="AM261" s="1" t="b">
        <f t="shared" si="99"/>
        <v>1</v>
      </c>
      <c r="AN261" s="71">
        <f t="shared" si="100"/>
        <v>1144.1179999999999</v>
      </c>
      <c r="AO261" s="72">
        <f t="shared" si="101"/>
        <v>0.70021999999999995</v>
      </c>
      <c r="AP261" s="73">
        <f t="shared" si="102"/>
        <v>153</v>
      </c>
      <c r="AQ261" s="1" t="b">
        <f t="shared" si="103"/>
        <v>0</v>
      </c>
      <c r="AR261" s="1">
        <f t="shared" si="104"/>
        <v>0</v>
      </c>
      <c r="AS261" s="72">
        <f t="shared" si="105"/>
        <v>0</v>
      </c>
      <c r="AT261" s="73">
        <f t="shared" si="106"/>
        <v>0</v>
      </c>
      <c r="AU261" s="74">
        <f t="shared" si="107"/>
        <v>0</v>
      </c>
      <c r="AV261" s="75">
        <f t="shared" si="108"/>
        <v>153</v>
      </c>
      <c r="AW261" s="78"/>
      <c r="AX261" s="33">
        <v>477</v>
      </c>
      <c r="AY261" s="34" t="s">
        <v>153</v>
      </c>
      <c r="AZ261" s="34" t="s">
        <v>157</v>
      </c>
      <c r="BA261" s="43" t="s">
        <v>447</v>
      </c>
      <c r="BB261" s="44">
        <v>0</v>
      </c>
      <c r="BC261" s="43" t="str">
        <f t="shared" si="112"/>
        <v>NO</v>
      </c>
      <c r="BD261" s="45">
        <f t="shared" si="109"/>
        <v>10</v>
      </c>
      <c r="BE261" s="43" t="str">
        <f t="shared" si="110"/>
        <v>NO</v>
      </c>
      <c r="BF261" s="43" t="str">
        <f t="shared" si="111"/>
        <v>NO</v>
      </c>
    </row>
    <row r="262" spans="1:58" x14ac:dyDescent="0.35">
      <c r="A262" s="9">
        <v>479</v>
      </c>
      <c r="B262" s="1" t="s">
        <v>35</v>
      </c>
      <c r="C262" s="1" t="s">
        <v>37</v>
      </c>
      <c r="D262" s="26">
        <v>234.4</v>
      </c>
      <c r="E262" s="32">
        <v>237.5</v>
      </c>
      <c r="F262" s="10">
        <v>240.5</v>
      </c>
      <c r="G262" s="10">
        <v>5</v>
      </c>
      <c r="H262" s="10">
        <v>0</v>
      </c>
      <c r="I262" s="10">
        <f t="shared" si="85"/>
        <v>245.5</v>
      </c>
      <c r="J262" s="10">
        <v>154.30000000000001</v>
      </c>
      <c r="K262" s="11">
        <v>143711</v>
      </c>
      <c r="L262" s="10">
        <v>26.7</v>
      </c>
      <c r="M262" s="10">
        <v>0.6</v>
      </c>
      <c r="N262" s="10">
        <v>70.599999999999994</v>
      </c>
      <c r="O262" s="10">
        <v>11.2</v>
      </c>
      <c r="P262" s="10">
        <v>0</v>
      </c>
      <c r="Q262" s="10">
        <f t="shared" si="86"/>
        <v>508.9</v>
      </c>
      <c r="R262" s="11">
        <v>5600</v>
      </c>
      <c r="S262" s="17">
        <f t="shared" si="87"/>
        <v>2742464</v>
      </c>
      <c r="T262" s="10">
        <v>240.5</v>
      </c>
      <c r="U262" s="25"/>
      <c r="V262" s="46">
        <f t="shared" si="88"/>
        <v>240.5</v>
      </c>
      <c r="W262" s="25">
        <v>5</v>
      </c>
      <c r="X262" s="25">
        <v>0</v>
      </c>
      <c r="Y262" s="10">
        <f t="shared" si="89"/>
        <v>245.5</v>
      </c>
      <c r="Z262" s="10">
        <f t="shared" si="90"/>
        <v>154.30000000000001</v>
      </c>
      <c r="AA262" s="25">
        <v>26.7</v>
      </c>
      <c r="AB262" s="25">
        <f t="shared" si="91"/>
        <v>0.6</v>
      </c>
      <c r="AC262" s="25">
        <f t="shared" si="92"/>
        <v>70.599999999999994</v>
      </c>
      <c r="AD262" s="25">
        <f t="shared" si="93"/>
        <v>11.2</v>
      </c>
      <c r="AE262" s="25">
        <v>0</v>
      </c>
      <c r="AF262" s="10">
        <f t="shared" si="94"/>
        <v>508.9</v>
      </c>
      <c r="AG262" s="11">
        <f t="shared" si="95"/>
        <v>5600</v>
      </c>
      <c r="AH262" s="17">
        <f t="shared" si="96"/>
        <v>2863074</v>
      </c>
      <c r="AI262" s="11">
        <f t="shared" si="97"/>
        <v>120610</v>
      </c>
      <c r="AJ262" s="78"/>
      <c r="AK262" s="69">
        <v>479</v>
      </c>
      <c r="AL262" s="70">
        <f t="shared" si="98"/>
        <v>0</v>
      </c>
      <c r="AM262" s="1" t="b">
        <f t="shared" si="99"/>
        <v>1</v>
      </c>
      <c r="AN262" s="71">
        <f t="shared" si="100"/>
        <v>1404.8030000000001</v>
      </c>
      <c r="AO262" s="72">
        <f t="shared" si="101"/>
        <v>0.62865099999999996</v>
      </c>
      <c r="AP262" s="73">
        <f t="shared" si="102"/>
        <v>154.30000000000001</v>
      </c>
      <c r="AQ262" s="1" t="b">
        <f t="shared" si="103"/>
        <v>0</v>
      </c>
      <c r="AR262" s="1">
        <f t="shared" si="104"/>
        <v>0</v>
      </c>
      <c r="AS262" s="72">
        <f t="shared" si="105"/>
        <v>0</v>
      </c>
      <c r="AT262" s="73">
        <f t="shared" si="106"/>
        <v>0</v>
      </c>
      <c r="AU262" s="74">
        <f t="shared" si="107"/>
        <v>0</v>
      </c>
      <c r="AV262" s="75">
        <f t="shared" si="108"/>
        <v>154.30000000000001</v>
      </c>
      <c r="AW262" s="78"/>
      <c r="AX262" s="33">
        <v>479</v>
      </c>
      <c r="AY262" s="34" t="s">
        <v>35</v>
      </c>
      <c r="AZ262" s="34" t="s">
        <v>37</v>
      </c>
      <c r="BA262" s="43" t="s">
        <v>447</v>
      </c>
      <c r="BB262" s="44">
        <v>0</v>
      </c>
      <c r="BC262" s="43" t="str">
        <f t="shared" si="112"/>
        <v>NO</v>
      </c>
      <c r="BD262" s="45">
        <f t="shared" si="109"/>
        <v>3</v>
      </c>
      <c r="BE262" s="43" t="str">
        <f t="shared" si="110"/>
        <v>NO</v>
      </c>
      <c r="BF262" s="43" t="str">
        <f t="shared" si="111"/>
        <v>NO</v>
      </c>
    </row>
    <row r="263" spans="1:58" x14ac:dyDescent="0.35">
      <c r="A263" s="9">
        <v>480</v>
      </c>
      <c r="B263" s="1" t="s">
        <v>358</v>
      </c>
      <c r="C263" s="1" t="s">
        <v>359</v>
      </c>
      <c r="D263" s="26">
        <v>4435.8999999999996</v>
      </c>
      <c r="E263" s="32">
        <v>4463</v>
      </c>
      <c r="F263" s="10">
        <v>4463</v>
      </c>
      <c r="G263" s="10">
        <v>91</v>
      </c>
      <c r="H263" s="10">
        <v>1</v>
      </c>
      <c r="I263" s="10">
        <f t="shared" ref="I263:I291" si="113">F263+G263+H263</f>
        <v>4555</v>
      </c>
      <c r="J263" s="10">
        <v>159.6</v>
      </c>
      <c r="K263" s="11">
        <v>208919</v>
      </c>
      <c r="L263" s="10">
        <v>38.799999999999997</v>
      </c>
      <c r="M263" s="10">
        <v>416.3</v>
      </c>
      <c r="N263" s="10">
        <v>2073.9</v>
      </c>
      <c r="O263" s="10">
        <v>69.400000000000006</v>
      </c>
      <c r="P263" s="10">
        <v>0</v>
      </c>
      <c r="Q263" s="10">
        <f t="shared" ref="Q263:Q291" si="114">I263+J263+L263+M263+N263+O263+P263</f>
        <v>7313</v>
      </c>
      <c r="R263" s="11">
        <v>0</v>
      </c>
      <c r="S263" s="17">
        <f t="shared" ref="S263:S291" si="115">SUM(Q263*$S$5)+R263</f>
        <v>39329314</v>
      </c>
      <c r="T263" s="10">
        <v>4431.5</v>
      </c>
      <c r="U263" s="25"/>
      <c r="V263" s="46">
        <f t="shared" ref="V263:V291" si="116">IF(BF263="YES",MAX(U263,T263,AVERAGE(D263, E263,T263)),MAX(U263,T263))</f>
        <v>4431.5</v>
      </c>
      <c r="W263" s="25">
        <v>91</v>
      </c>
      <c r="X263" s="25">
        <v>1</v>
      </c>
      <c r="Y263" s="10">
        <f t="shared" ref="Y263:Y291" si="117">V263+W263+X263</f>
        <v>4523.5</v>
      </c>
      <c r="Z263" s="10">
        <f t="shared" ref="Z263:Z291" si="118">AV263</f>
        <v>158.5</v>
      </c>
      <c r="AA263" s="25">
        <v>38.799999999999997</v>
      </c>
      <c r="AB263" s="25">
        <f t="shared" ref="AB263:AB291" si="119">M263</f>
        <v>416.3</v>
      </c>
      <c r="AC263" s="25">
        <f t="shared" ref="AC263:AC291" si="120">N263</f>
        <v>2073.9</v>
      </c>
      <c r="AD263" s="25">
        <f t="shared" ref="AD263:AD291" si="121">O263</f>
        <v>69.400000000000006</v>
      </c>
      <c r="AE263" s="25">
        <v>0</v>
      </c>
      <c r="AF263" s="10">
        <f t="shared" ref="AF263:AF291" si="122">Y263+Z263+AA263+AB263+AC263+AD263+AE263</f>
        <v>7280.4</v>
      </c>
      <c r="AG263" s="11">
        <f t="shared" ref="AG263:AG291" si="123">R263</f>
        <v>0</v>
      </c>
      <c r="AH263" s="17">
        <f t="shared" ref="AH263:AH291" si="124">SUM(AF263*$AH$5)+AG263</f>
        <v>40879446</v>
      </c>
      <c r="AI263" s="11">
        <f t="shared" ref="AI263:AI291" si="125">AH263-S263</f>
        <v>1550132</v>
      </c>
      <c r="AJ263" s="78"/>
      <c r="AK263" s="69">
        <v>480</v>
      </c>
      <c r="AL263" s="70">
        <f t="shared" ref="AL263:AL291" si="126">ROUND(IF(Y263-X263&lt;=99.9,((Y263-X263)*1.014331),0),1)</f>
        <v>0</v>
      </c>
      <c r="AM263" s="1" t="b">
        <f t="shared" ref="AM263:AM291" si="127">AND(Y263-X263&gt;99.9,Y263-X263&lt;=299.9)</f>
        <v>0</v>
      </c>
      <c r="AN263" s="71">
        <f t="shared" ref="AN263:AN291" si="128">IF(AM263=TRUE,ROUND((Y263-X263-100)*9.655,3),0)</f>
        <v>0</v>
      </c>
      <c r="AO263" s="72">
        <f t="shared" ref="AO263:AO291" si="129">IF(AM263=TRUE,ROUND(((7337-AN263)/3642.4)-1,6),0)</f>
        <v>0</v>
      </c>
      <c r="AP263" s="73">
        <f t="shared" ref="AP263:AP291" si="130">ROUND(AO263*Y263,1)</f>
        <v>0</v>
      </c>
      <c r="AQ263" s="1" t="b">
        <f t="shared" ref="AQ263:AQ291" si="131">AND(Y263-X263&gt;299.9,Y263-X263&lt;=1621.9)</f>
        <v>0</v>
      </c>
      <c r="AR263" s="1">
        <f t="shared" ref="AR263:AR291" si="132">IF(AQ263=TRUE,ROUND((Y263-X263-300)*1.2375,4),0)</f>
        <v>0</v>
      </c>
      <c r="AS263" s="72">
        <f t="shared" ref="AS263:AS291" si="133">IF(AQ263=TRUE,ROUND(((5406-AR263)/3642.4)-1,6),0)</f>
        <v>0</v>
      </c>
      <c r="AT263" s="73">
        <f t="shared" ref="AT263:AT291" si="134">ROUND(AS263*Y263,1)</f>
        <v>0</v>
      </c>
      <c r="AU263" s="74">
        <f t="shared" ref="AU263:AU291" si="135">ROUND(IF(Y263-X263&gt;=1622,((Y263-X263)*0.03504),0),1)</f>
        <v>158.5</v>
      </c>
      <c r="AV263" s="75">
        <f t="shared" ref="AV263:AV291" si="136">MAX(AL263,AP263,AT263,AU263)</f>
        <v>158.5</v>
      </c>
      <c r="AW263" s="78"/>
      <c r="AX263" s="33">
        <v>480</v>
      </c>
      <c r="AY263" s="34" t="s">
        <v>358</v>
      </c>
      <c r="AZ263" s="34" t="s">
        <v>359</v>
      </c>
      <c r="BA263" s="43" t="s">
        <v>447</v>
      </c>
      <c r="BB263" s="44">
        <v>1</v>
      </c>
      <c r="BC263" s="43" t="str">
        <f t="shared" si="112"/>
        <v>YES</v>
      </c>
      <c r="BD263" s="45">
        <f t="shared" ref="BD263:BD291" si="137">T263-E263</f>
        <v>-31.5</v>
      </c>
      <c r="BE263" s="43" t="str">
        <f t="shared" ref="BE263:BE291" si="138">IF(BD263&lt;0, "YES", "NO")</f>
        <v>YES</v>
      </c>
      <c r="BF263" s="43" t="str">
        <f t="shared" ref="BF263:BF291" si="139">IF(AND(BA263="YES", BC263="YES", BE263="YES"), "YES", "NO")</f>
        <v>NO</v>
      </c>
    </row>
    <row r="264" spans="1:58" x14ac:dyDescent="0.35">
      <c r="A264" s="9">
        <v>481</v>
      </c>
      <c r="B264" s="1" t="s">
        <v>104</v>
      </c>
      <c r="C264" s="1" t="s">
        <v>108</v>
      </c>
      <c r="D264" s="26">
        <v>251.5</v>
      </c>
      <c r="E264" s="32">
        <v>269</v>
      </c>
      <c r="F264" s="10">
        <v>282.5</v>
      </c>
      <c r="G264" s="10">
        <v>1.5</v>
      </c>
      <c r="H264" s="10">
        <v>1</v>
      </c>
      <c r="I264" s="10">
        <f t="shared" si="113"/>
        <v>285</v>
      </c>
      <c r="J264" s="10">
        <v>149.6</v>
      </c>
      <c r="K264" s="11">
        <v>153336</v>
      </c>
      <c r="L264" s="10">
        <v>28.5</v>
      </c>
      <c r="M264" s="10">
        <v>0.2</v>
      </c>
      <c r="N264" s="10">
        <v>66.3</v>
      </c>
      <c r="O264" s="10">
        <v>6.6</v>
      </c>
      <c r="P264" s="10">
        <v>0</v>
      </c>
      <c r="Q264" s="10">
        <f t="shared" si="114"/>
        <v>536.20000000000005</v>
      </c>
      <c r="R264" s="11">
        <v>0</v>
      </c>
      <c r="S264" s="17">
        <f t="shared" si="115"/>
        <v>2883684</v>
      </c>
      <c r="T264" s="10">
        <v>282.5</v>
      </c>
      <c r="U264" s="25"/>
      <c r="V264" s="46">
        <f t="shared" si="116"/>
        <v>282.5</v>
      </c>
      <c r="W264" s="25">
        <v>1.5</v>
      </c>
      <c r="X264" s="25">
        <v>1</v>
      </c>
      <c r="Y264" s="10">
        <f t="shared" si="117"/>
        <v>285</v>
      </c>
      <c r="Z264" s="10">
        <f t="shared" si="118"/>
        <v>150.1</v>
      </c>
      <c r="AA264" s="25">
        <v>28.5</v>
      </c>
      <c r="AB264" s="25">
        <f t="shared" si="119"/>
        <v>0.2</v>
      </c>
      <c r="AC264" s="25">
        <f t="shared" si="120"/>
        <v>66.3</v>
      </c>
      <c r="AD264" s="25">
        <f t="shared" si="121"/>
        <v>6.6</v>
      </c>
      <c r="AE264" s="25">
        <v>0</v>
      </c>
      <c r="AF264" s="10">
        <f t="shared" si="122"/>
        <v>536.70000000000005</v>
      </c>
      <c r="AG264" s="11">
        <f t="shared" si="123"/>
        <v>0</v>
      </c>
      <c r="AH264" s="17">
        <f t="shared" si="124"/>
        <v>3013571</v>
      </c>
      <c r="AI264" s="11">
        <f t="shared" si="125"/>
        <v>129887</v>
      </c>
      <c r="AJ264" s="78"/>
      <c r="AK264" s="69">
        <v>481</v>
      </c>
      <c r="AL264" s="70">
        <f t="shared" si="126"/>
        <v>0</v>
      </c>
      <c r="AM264" s="1" t="b">
        <f t="shared" si="127"/>
        <v>1</v>
      </c>
      <c r="AN264" s="71">
        <f t="shared" si="128"/>
        <v>1776.52</v>
      </c>
      <c r="AO264" s="72">
        <f t="shared" si="129"/>
        <v>0.52659800000000001</v>
      </c>
      <c r="AP264" s="73">
        <f t="shared" si="130"/>
        <v>150.1</v>
      </c>
      <c r="AQ264" s="1" t="b">
        <f t="shared" si="131"/>
        <v>0</v>
      </c>
      <c r="AR264" s="1">
        <f t="shared" si="132"/>
        <v>0</v>
      </c>
      <c r="AS264" s="72">
        <f t="shared" si="133"/>
        <v>0</v>
      </c>
      <c r="AT264" s="73">
        <f t="shared" si="134"/>
        <v>0</v>
      </c>
      <c r="AU264" s="74">
        <f t="shared" si="135"/>
        <v>0</v>
      </c>
      <c r="AV264" s="75">
        <f t="shared" si="136"/>
        <v>150.1</v>
      </c>
      <c r="AW264" s="78"/>
      <c r="AX264" s="33">
        <v>481</v>
      </c>
      <c r="AY264" s="34" t="s">
        <v>104</v>
      </c>
      <c r="AZ264" s="34" t="s">
        <v>108</v>
      </c>
      <c r="BA264" s="43" t="s">
        <v>447</v>
      </c>
      <c r="BB264" s="44">
        <v>1</v>
      </c>
      <c r="BC264" s="43" t="str">
        <f t="shared" si="112"/>
        <v>YES</v>
      </c>
      <c r="BD264" s="45">
        <f t="shared" si="137"/>
        <v>13.5</v>
      </c>
      <c r="BE264" s="43" t="str">
        <f t="shared" si="138"/>
        <v>NO</v>
      </c>
      <c r="BF264" s="43" t="str">
        <f t="shared" si="139"/>
        <v>NO</v>
      </c>
    </row>
    <row r="265" spans="1:58" x14ac:dyDescent="0.35">
      <c r="A265" s="9">
        <v>482</v>
      </c>
      <c r="B265" s="1" t="s">
        <v>214</v>
      </c>
      <c r="C265" s="1" t="s">
        <v>215</v>
      </c>
      <c r="D265" s="26">
        <v>234</v>
      </c>
      <c r="E265" s="32">
        <v>228.5</v>
      </c>
      <c r="F265" s="10">
        <v>231.3</v>
      </c>
      <c r="G265" s="10">
        <v>6</v>
      </c>
      <c r="H265" s="10">
        <v>0</v>
      </c>
      <c r="I265" s="10">
        <f t="shared" si="113"/>
        <v>237.3</v>
      </c>
      <c r="J265" s="10">
        <v>154.30000000000001</v>
      </c>
      <c r="K265" s="11">
        <v>57523</v>
      </c>
      <c r="L265" s="10">
        <v>10.7</v>
      </c>
      <c r="M265" s="10">
        <v>4.0999999999999996</v>
      </c>
      <c r="N265" s="10">
        <v>41.4</v>
      </c>
      <c r="O265" s="10">
        <v>4.0999999999999996</v>
      </c>
      <c r="P265" s="10">
        <v>0</v>
      </c>
      <c r="Q265" s="10">
        <f t="shared" si="114"/>
        <v>451.9</v>
      </c>
      <c r="R265" s="11">
        <v>0</v>
      </c>
      <c r="S265" s="17">
        <f t="shared" si="115"/>
        <v>2430318</v>
      </c>
      <c r="T265" s="10">
        <v>209</v>
      </c>
      <c r="U265" s="25"/>
      <c r="V265" s="46">
        <f t="shared" si="116"/>
        <v>209</v>
      </c>
      <c r="W265" s="25">
        <v>6</v>
      </c>
      <c r="X265" s="25">
        <v>0</v>
      </c>
      <c r="Y265" s="10">
        <f t="shared" si="117"/>
        <v>215</v>
      </c>
      <c r="Z265" s="10">
        <f t="shared" si="118"/>
        <v>152.5</v>
      </c>
      <c r="AA265" s="25">
        <v>10.7</v>
      </c>
      <c r="AB265" s="25">
        <f t="shared" si="119"/>
        <v>4.0999999999999996</v>
      </c>
      <c r="AC265" s="25">
        <f t="shared" si="120"/>
        <v>41.4</v>
      </c>
      <c r="AD265" s="25">
        <f t="shared" si="121"/>
        <v>4.0999999999999996</v>
      </c>
      <c r="AE265" s="25">
        <v>0</v>
      </c>
      <c r="AF265" s="10">
        <f t="shared" si="122"/>
        <v>427.8</v>
      </c>
      <c r="AG265" s="11">
        <f t="shared" si="123"/>
        <v>0</v>
      </c>
      <c r="AH265" s="17">
        <f t="shared" si="124"/>
        <v>2402097</v>
      </c>
      <c r="AI265" s="11">
        <f t="shared" si="125"/>
        <v>-28221</v>
      </c>
      <c r="AJ265" s="78"/>
      <c r="AK265" s="69">
        <v>482</v>
      </c>
      <c r="AL265" s="70">
        <f t="shared" si="126"/>
        <v>0</v>
      </c>
      <c r="AM265" s="1" t="b">
        <f t="shared" si="127"/>
        <v>1</v>
      </c>
      <c r="AN265" s="71">
        <f t="shared" si="128"/>
        <v>1110.325</v>
      </c>
      <c r="AO265" s="72">
        <f t="shared" si="129"/>
        <v>0.70949799999999996</v>
      </c>
      <c r="AP265" s="73">
        <f t="shared" si="130"/>
        <v>152.5</v>
      </c>
      <c r="AQ265" s="1" t="b">
        <f t="shared" si="131"/>
        <v>0</v>
      </c>
      <c r="AR265" s="1">
        <f t="shared" si="132"/>
        <v>0</v>
      </c>
      <c r="AS265" s="72">
        <f t="shared" si="133"/>
        <v>0</v>
      </c>
      <c r="AT265" s="73">
        <f t="shared" si="134"/>
        <v>0</v>
      </c>
      <c r="AU265" s="74">
        <f t="shared" si="135"/>
        <v>0</v>
      </c>
      <c r="AV265" s="75">
        <f t="shared" si="136"/>
        <v>152.5</v>
      </c>
      <c r="AW265" s="78"/>
      <c r="AX265" s="33">
        <v>482</v>
      </c>
      <c r="AY265" s="34" t="s">
        <v>214</v>
      </c>
      <c r="AZ265" s="34" t="s">
        <v>215</v>
      </c>
      <c r="BA265" s="43" t="s">
        <v>447</v>
      </c>
      <c r="BB265" s="44">
        <v>0</v>
      </c>
      <c r="BC265" s="43" t="str">
        <f t="shared" ref="BC265:BC291" si="140">IF(BB265&gt;0, "YES", "NO")</f>
        <v>NO</v>
      </c>
      <c r="BD265" s="45">
        <f t="shared" si="137"/>
        <v>-19.5</v>
      </c>
      <c r="BE265" s="43" t="str">
        <f t="shared" si="138"/>
        <v>YES</v>
      </c>
      <c r="BF265" s="43" t="str">
        <f t="shared" si="139"/>
        <v>NO</v>
      </c>
    </row>
    <row r="266" spans="1:58" x14ac:dyDescent="0.35">
      <c r="A266" s="9">
        <v>483</v>
      </c>
      <c r="B266" s="1" t="s">
        <v>358</v>
      </c>
      <c r="C266" s="1" t="s">
        <v>360</v>
      </c>
      <c r="D266" s="26">
        <v>552.5</v>
      </c>
      <c r="E266" s="32">
        <v>530</v>
      </c>
      <c r="F266" s="10">
        <v>541.29999999999995</v>
      </c>
      <c r="G266" s="10">
        <v>22</v>
      </c>
      <c r="H266" s="10">
        <v>0</v>
      </c>
      <c r="I266" s="10">
        <f t="shared" si="113"/>
        <v>563.29999999999995</v>
      </c>
      <c r="J266" s="10">
        <v>222.4</v>
      </c>
      <c r="K266" s="11">
        <v>593126</v>
      </c>
      <c r="L266" s="10">
        <v>110.3</v>
      </c>
      <c r="M266" s="10">
        <v>88.4</v>
      </c>
      <c r="N266" s="10">
        <v>214.5</v>
      </c>
      <c r="O266" s="10">
        <v>4.9000000000000004</v>
      </c>
      <c r="P266" s="10">
        <v>0</v>
      </c>
      <c r="Q266" s="10">
        <f t="shared" si="114"/>
        <v>1203.8</v>
      </c>
      <c r="R266" s="11">
        <v>0</v>
      </c>
      <c r="S266" s="17">
        <f t="shared" si="115"/>
        <v>6474036</v>
      </c>
      <c r="T266" s="10">
        <v>525.5</v>
      </c>
      <c r="U266" s="25"/>
      <c r="V266" s="46">
        <f t="shared" si="116"/>
        <v>525.5</v>
      </c>
      <c r="W266" s="25">
        <v>22</v>
      </c>
      <c r="X266" s="25">
        <v>0</v>
      </c>
      <c r="Y266" s="10">
        <f t="shared" si="117"/>
        <v>547.5</v>
      </c>
      <c r="Z266" s="10">
        <f t="shared" si="118"/>
        <v>219.1</v>
      </c>
      <c r="AA266" s="25">
        <v>110.3</v>
      </c>
      <c r="AB266" s="25">
        <f t="shared" si="119"/>
        <v>88.4</v>
      </c>
      <c r="AC266" s="25">
        <f t="shared" si="120"/>
        <v>214.5</v>
      </c>
      <c r="AD266" s="25">
        <f t="shared" si="121"/>
        <v>4.9000000000000004</v>
      </c>
      <c r="AE266" s="25">
        <v>0</v>
      </c>
      <c r="AF266" s="10">
        <f t="shared" si="122"/>
        <v>1184.7</v>
      </c>
      <c r="AG266" s="11">
        <f t="shared" si="123"/>
        <v>0</v>
      </c>
      <c r="AH266" s="17">
        <f t="shared" si="124"/>
        <v>6652091</v>
      </c>
      <c r="AI266" s="11">
        <f t="shared" si="125"/>
        <v>178055</v>
      </c>
      <c r="AJ266" s="78"/>
      <c r="AK266" s="69">
        <v>483</v>
      </c>
      <c r="AL266" s="70">
        <f t="shared" si="126"/>
        <v>0</v>
      </c>
      <c r="AM266" s="1" t="b">
        <f t="shared" si="127"/>
        <v>0</v>
      </c>
      <c r="AN266" s="71">
        <f t="shared" si="128"/>
        <v>0</v>
      </c>
      <c r="AO266" s="72">
        <f t="shared" si="129"/>
        <v>0</v>
      </c>
      <c r="AP266" s="73">
        <f t="shared" si="130"/>
        <v>0</v>
      </c>
      <c r="AQ266" s="1" t="b">
        <f t="shared" si="131"/>
        <v>1</v>
      </c>
      <c r="AR266" s="1">
        <f t="shared" si="132"/>
        <v>306.28129999999999</v>
      </c>
      <c r="AS266" s="72">
        <f t="shared" si="133"/>
        <v>0.40009800000000001</v>
      </c>
      <c r="AT266" s="73">
        <f t="shared" si="134"/>
        <v>219.1</v>
      </c>
      <c r="AU266" s="74">
        <f t="shared" si="135"/>
        <v>0</v>
      </c>
      <c r="AV266" s="75">
        <f t="shared" si="136"/>
        <v>219.1</v>
      </c>
      <c r="AW266" s="78"/>
      <c r="AX266" s="33">
        <v>483</v>
      </c>
      <c r="AY266" s="34" t="s">
        <v>358</v>
      </c>
      <c r="AZ266" s="34" t="s">
        <v>360</v>
      </c>
      <c r="BA266" s="43" t="s">
        <v>447</v>
      </c>
      <c r="BB266" s="44">
        <v>0</v>
      </c>
      <c r="BC266" s="43" t="str">
        <f t="shared" si="140"/>
        <v>NO</v>
      </c>
      <c r="BD266" s="45">
        <f t="shared" si="137"/>
        <v>-4.5</v>
      </c>
      <c r="BE266" s="43" t="str">
        <f t="shared" si="138"/>
        <v>YES</v>
      </c>
      <c r="BF266" s="43" t="str">
        <f t="shared" si="139"/>
        <v>NO</v>
      </c>
    </row>
    <row r="267" spans="1:58" x14ac:dyDescent="0.35">
      <c r="A267" s="9">
        <v>484</v>
      </c>
      <c r="B267" s="1" t="s">
        <v>408</v>
      </c>
      <c r="C267" s="1" t="s">
        <v>411</v>
      </c>
      <c r="D267" s="26">
        <v>627.5</v>
      </c>
      <c r="E267" s="32">
        <v>597</v>
      </c>
      <c r="F267" s="10">
        <v>612.29999999999995</v>
      </c>
      <c r="G267" s="10">
        <v>12</v>
      </c>
      <c r="H267" s="10">
        <v>0</v>
      </c>
      <c r="I267" s="10">
        <f t="shared" si="113"/>
        <v>624.29999999999995</v>
      </c>
      <c r="J267" s="10">
        <v>233.5</v>
      </c>
      <c r="K267" s="11">
        <v>317764</v>
      </c>
      <c r="L267" s="10">
        <v>59.1</v>
      </c>
      <c r="M267" s="10">
        <v>0</v>
      </c>
      <c r="N267" s="10">
        <v>154.6</v>
      </c>
      <c r="O267" s="10">
        <v>22.7</v>
      </c>
      <c r="P267" s="10">
        <v>0</v>
      </c>
      <c r="Q267" s="10">
        <f t="shared" si="114"/>
        <v>1094.2</v>
      </c>
      <c r="R267" s="11">
        <v>4254</v>
      </c>
      <c r="S267" s="17">
        <f t="shared" si="115"/>
        <v>5888862</v>
      </c>
      <c r="T267" s="10">
        <v>606</v>
      </c>
      <c r="U267" s="25"/>
      <c r="V267" s="46">
        <f t="shared" si="116"/>
        <v>606</v>
      </c>
      <c r="W267" s="25">
        <v>12</v>
      </c>
      <c r="X267" s="25">
        <v>0</v>
      </c>
      <c r="Y267" s="10">
        <f t="shared" si="117"/>
        <v>618</v>
      </c>
      <c r="Z267" s="10">
        <f t="shared" si="118"/>
        <v>232.5</v>
      </c>
      <c r="AA267" s="25">
        <v>59.1</v>
      </c>
      <c r="AB267" s="25">
        <f t="shared" si="119"/>
        <v>0</v>
      </c>
      <c r="AC267" s="25">
        <f t="shared" si="120"/>
        <v>154.6</v>
      </c>
      <c r="AD267" s="25">
        <f t="shared" si="121"/>
        <v>22.7</v>
      </c>
      <c r="AE267" s="25">
        <v>0</v>
      </c>
      <c r="AF267" s="10">
        <f t="shared" si="122"/>
        <v>1086.9000000000001</v>
      </c>
      <c r="AG267" s="11">
        <f t="shared" si="123"/>
        <v>4254</v>
      </c>
      <c r="AH267" s="17">
        <f t="shared" si="124"/>
        <v>6107198</v>
      </c>
      <c r="AI267" s="11">
        <f t="shared" si="125"/>
        <v>218336</v>
      </c>
      <c r="AJ267" s="78"/>
      <c r="AK267" s="69">
        <v>484</v>
      </c>
      <c r="AL267" s="70">
        <f t="shared" si="126"/>
        <v>0</v>
      </c>
      <c r="AM267" s="1" t="b">
        <f t="shared" si="127"/>
        <v>0</v>
      </c>
      <c r="AN267" s="71">
        <f t="shared" si="128"/>
        <v>0</v>
      </c>
      <c r="AO267" s="72">
        <f t="shared" si="129"/>
        <v>0</v>
      </c>
      <c r="AP267" s="73">
        <f t="shared" si="130"/>
        <v>0</v>
      </c>
      <c r="AQ267" s="1" t="b">
        <f t="shared" si="131"/>
        <v>1</v>
      </c>
      <c r="AR267" s="1">
        <f t="shared" si="132"/>
        <v>393.52499999999998</v>
      </c>
      <c r="AS267" s="72">
        <f t="shared" si="133"/>
        <v>0.37614599999999998</v>
      </c>
      <c r="AT267" s="73">
        <f t="shared" si="134"/>
        <v>232.5</v>
      </c>
      <c r="AU267" s="74">
        <f t="shared" si="135"/>
        <v>0</v>
      </c>
      <c r="AV267" s="75">
        <f t="shared" si="136"/>
        <v>232.5</v>
      </c>
      <c r="AW267" s="78"/>
      <c r="AX267" s="33">
        <v>484</v>
      </c>
      <c r="AY267" s="34" t="s">
        <v>408</v>
      </c>
      <c r="AZ267" s="34" t="s">
        <v>411</v>
      </c>
      <c r="BA267" s="43" t="s">
        <v>447</v>
      </c>
      <c r="BB267" s="44">
        <v>1</v>
      </c>
      <c r="BC267" s="43" t="str">
        <f t="shared" si="140"/>
        <v>YES</v>
      </c>
      <c r="BD267" s="45">
        <f t="shared" si="137"/>
        <v>9</v>
      </c>
      <c r="BE267" s="43" t="str">
        <f t="shared" si="138"/>
        <v>NO</v>
      </c>
      <c r="BF267" s="43" t="str">
        <f t="shared" si="139"/>
        <v>NO</v>
      </c>
    </row>
    <row r="268" spans="1:58" x14ac:dyDescent="0.35">
      <c r="A268" s="9">
        <v>487</v>
      </c>
      <c r="B268" s="1" t="s">
        <v>104</v>
      </c>
      <c r="C268" s="1" t="s">
        <v>109</v>
      </c>
      <c r="D268" s="26">
        <v>407.5</v>
      </c>
      <c r="E268" s="32">
        <v>379.1</v>
      </c>
      <c r="F268" s="10">
        <v>393.3</v>
      </c>
      <c r="G268" s="10">
        <v>7.5</v>
      </c>
      <c r="H268" s="10">
        <v>0</v>
      </c>
      <c r="I268" s="10">
        <f t="shared" si="113"/>
        <v>400.8</v>
      </c>
      <c r="J268" s="10">
        <v>180.3</v>
      </c>
      <c r="K268" s="11">
        <v>61926</v>
      </c>
      <c r="L268" s="10">
        <v>11.5</v>
      </c>
      <c r="M268" s="10">
        <v>0.7</v>
      </c>
      <c r="N268" s="10">
        <v>144.4</v>
      </c>
      <c r="O268" s="10">
        <v>19.3</v>
      </c>
      <c r="P268" s="10">
        <v>0</v>
      </c>
      <c r="Q268" s="10">
        <f t="shared" si="114"/>
        <v>757</v>
      </c>
      <c r="R268" s="11">
        <v>59807</v>
      </c>
      <c r="S268" s="17">
        <f t="shared" si="115"/>
        <v>4130953</v>
      </c>
      <c r="T268" s="10">
        <v>392.5</v>
      </c>
      <c r="U268" s="25"/>
      <c r="V268" s="46">
        <f t="shared" si="116"/>
        <v>392.5</v>
      </c>
      <c r="W268" s="25">
        <v>7.5</v>
      </c>
      <c r="X268" s="25">
        <v>0</v>
      </c>
      <c r="Y268" s="10">
        <f t="shared" si="117"/>
        <v>400</v>
      </c>
      <c r="Z268" s="10">
        <f t="shared" si="118"/>
        <v>180.1</v>
      </c>
      <c r="AA268" s="25">
        <v>11.5</v>
      </c>
      <c r="AB268" s="25">
        <f t="shared" si="119"/>
        <v>0.7</v>
      </c>
      <c r="AC268" s="25">
        <f t="shared" si="120"/>
        <v>144.4</v>
      </c>
      <c r="AD268" s="25">
        <f t="shared" si="121"/>
        <v>19.3</v>
      </c>
      <c r="AE268" s="25">
        <v>0</v>
      </c>
      <c r="AF268" s="10">
        <f t="shared" si="122"/>
        <v>756</v>
      </c>
      <c r="AG268" s="11">
        <f t="shared" si="123"/>
        <v>59807</v>
      </c>
      <c r="AH268" s="17">
        <f t="shared" si="124"/>
        <v>4304747</v>
      </c>
      <c r="AI268" s="11">
        <f t="shared" si="125"/>
        <v>173794</v>
      </c>
      <c r="AJ268" s="78"/>
      <c r="AK268" s="69">
        <v>487</v>
      </c>
      <c r="AL268" s="70">
        <f t="shared" si="126"/>
        <v>0</v>
      </c>
      <c r="AM268" s="1" t="b">
        <f t="shared" si="127"/>
        <v>0</v>
      </c>
      <c r="AN268" s="71">
        <f t="shared" si="128"/>
        <v>0</v>
      </c>
      <c r="AO268" s="72">
        <f t="shared" si="129"/>
        <v>0</v>
      </c>
      <c r="AP268" s="73">
        <f t="shared" si="130"/>
        <v>0</v>
      </c>
      <c r="AQ268" s="1" t="b">
        <f t="shared" si="131"/>
        <v>1</v>
      </c>
      <c r="AR268" s="1">
        <f t="shared" si="132"/>
        <v>123.75</v>
      </c>
      <c r="AS268" s="72">
        <f t="shared" si="133"/>
        <v>0.45021099999999997</v>
      </c>
      <c r="AT268" s="73">
        <f t="shared" si="134"/>
        <v>180.1</v>
      </c>
      <c r="AU268" s="74">
        <f t="shared" si="135"/>
        <v>0</v>
      </c>
      <c r="AV268" s="75">
        <f t="shared" si="136"/>
        <v>180.1</v>
      </c>
      <c r="AW268" s="78"/>
      <c r="AX268" s="33">
        <v>487</v>
      </c>
      <c r="AY268" s="34" t="s">
        <v>104</v>
      </c>
      <c r="AZ268" s="34" t="s">
        <v>109</v>
      </c>
      <c r="BA268" s="43" t="s">
        <v>447</v>
      </c>
      <c r="BB268" s="44">
        <v>1</v>
      </c>
      <c r="BC268" s="43" t="str">
        <f t="shared" si="140"/>
        <v>YES</v>
      </c>
      <c r="BD268" s="45">
        <f t="shared" si="137"/>
        <v>13.4</v>
      </c>
      <c r="BE268" s="43" t="str">
        <f t="shared" si="138"/>
        <v>NO</v>
      </c>
      <c r="BF268" s="43" t="str">
        <f t="shared" si="139"/>
        <v>NO</v>
      </c>
    </row>
    <row r="269" spans="1:58" x14ac:dyDescent="0.35">
      <c r="A269" s="9">
        <v>489</v>
      </c>
      <c r="B269" s="1" t="s">
        <v>124</v>
      </c>
      <c r="C269" s="1" t="s">
        <v>127</v>
      </c>
      <c r="D269" s="26">
        <v>3109.4</v>
      </c>
      <c r="E269" s="32">
        <v>3105.1</v>
      </c>
      <c r="F269" s="10">
        <v>3113.9</v>
      </c>
      <c r="G269" s="10">
        <v>40.5</v>
      </c>
      <c r="H269" s="10">
        <v>4</v>
      </c>
      <c r="I269" s="10">
        <f t="shared" si="113"/>
        <v>3158.4</v>
      </c>
      <c r="J269" s="10">
        <v>110.5</v>
      </c>
      <c r="K269" s="11">
        <v>800092</v>
      </c>
      <c r="L269" s="10">
        <v>148.80000000000001</v>
      </c>
      <c r="M269" s="10">
        <v>30.7</v>
      </c>
      <c r="N269" s="10">
        <v>534.79999999999995</v>
      </c>
      <c r="O269" s="10">
        <v>73.5</v>
      </c>
      <c r="P269" s="10">
        <v>0</v>
      </c>
      <c r="Q269" s="10">
        <f t="shared" si="114"/>
        <v>4056.7</v>
      </c>
      <c r="R269" s="11">
        <v>686555</v>
      </c>
      <c r="S269" s="17">
        <f t="shared" si="115"/>
        <v>22503488</v>
      </c>
      <c r="T269" s="10">
        <v>3113.9</v>
      </c>
      <c r="U269" s="25"/>
      <c r="V269" s="46">
        <f t="shared" si="116"/>
        <v>3113.9</v>
      </c>
      <c r="W269" s="25">
        <v>40.5</v>
      </c>
      <c r="X269" s="25">
        <v>4</v>
      </c>
      <c r="Y269" s="10">
        <f t="shared" si="117"/>
        <v>3158.4</v>
      </c>
      <c r="Z269" s="10">
        <f t="shared" si="118"/>
        <v>110.5</v>
      </c>
      <c r="AA269" s="25">
        <v>148.80000000000001</v>
      </c>
      <c r="AB269" s="25">
        <f t="shared" si="119"/>
        <v>30.7</v>
      </c>
      <c r="AC269" s="25">
        <f t="shared" si="120"/>
        <v>534.79999999999995</v>
      </c>
      <c r="AD269" s="25">
        <f t="shared" si="121"/>
        <v>73.5</v>
      </c>
      <c r="AE269" s="25">
        <v>0</v>
      </c>
      <c r="AF269" s="10">
        <f t="shared" si="122"/>
        <v>4056.7</v>
      </c>
      <c r="AG269" s="11">
        <f t="shared" si="123"/>
        <v>686555</v>
      </c>
      <c r="AH269" s="17">
        <f t="shared" si="124"/>
        <v>23464926</v>
      </c>
      <c r="AI269" s="11">
        <f t="shared" si="125"/>
        <v>961438</v>
      </c>
      <c r="AJ269" s="78"/>
      <c r="AK269" s="69">
        <v>489</v>
      </c>
      <c r="AL269" s="70">
        <f t="shared" si="126"/>
        <v>0</v>
      </c>
      <c r="AM269" s="1" t="b">
        <f t="shared" si="127"/>
        <v>0</v>
      </c>
      <c r="AN269" s="71">
        <f t="shared" si="128"/>
        <v>0</v>
      </c>
      <c r="AO269" s="72">
        <f t="shared" si="129"/>
        <v>0</v>
      </c>
      <c r="AP269" s="73">
        <f t="shared" si="130"/>
        <v>0</v>
      </c>
      <c r="AQ269" s="1" t="b">
        <f t="shared" si="131"/>
        <v>0</v>
      </c>
      <c r="AR269" s="1">
        <f t="shared" si="132"/>
        <v>0</v>
      </c>
      <c r="AS269" s="72">
        <f t="shared" si="133"/>
        <v>0</v>
      </c>
      <c r="AT269" s="73">
        <f t="shared" si="134"/>
        <v>0</v>
      </c>
      <c r="AU269" s="74">
        <f t="shared" si="135"/>
        <v>110.5</v>
      </c>
      <c r="AV269" s="75">
        <f t="shared" si="136"/>
        <v>110.5</v>
      </c>
      <c r="AW269" s="78"/>
      <c r="AX269" s="33">
        <v>489</v>
      </c>
      <c r="AY269" s="34" t="s">
        <v>124</v>
      </c>
      <c r="AZ269" s="34" t="s">
        <v>127</v>
      </c>
      <c r="BA269" s="43" t="s">
        <v>447</v>
      </c>
      <c r="BB269" s="44">
        <v>1</v>
      </c>
      <c r="BC269" s="43" t="str">
        <f t="shared" si="140"/>
        <v>YES</v>
      </c>
      <c r="BD269" s="45">
        <f t="shared" si="137"/>
        <v>8.8000000000000007</v>
      </c>
      <c r="BE269" s="43" t="str">
        <f t="shared" si="138"/>
        <v>NO</v>
      </c>
      <c r="BF269" s="43" t="str">
        <f t="shared" si="139"/>
        <v>NO</v>
      </c>
    </row>
    <row r="270" spans="1:58" x14ac:dyDescent="0.35">
      <c r="A270" s="9">
        <v>490</v>
      </c>
      <c r="B270" s="1" t="s">
        <v>54</v>
      </c>
      <c r="C270" s="1" t="s">
        <v>62</v>
      </c>
      <c r="D270" s="26">
        <v>1740</v>
      </c>
      <c r="E270" s="32">
        <v>1710.1</v>
      </c>
      <c r="F270" s="10">
        <v>1725.1</v>
      </c>
      <c r="G270" s="10">
        <v>29</v>
      </c>
      <c r="H270" s="10">
        <v>0</v>
      </c>
      <c r="I270" s="10">
        <f t="shared" si="113"/>
        <v>1754.1</v>
      </c>
      <c r="J270" s="10">
        <v>61.5</v>
      </c>
      <c r="K270" s="11">
        <v>525957</v>
      </c>
      <c r="L270" s="10">
        <v>97.8</v>
      </c>
      <c r="M270" s="10">
        <v>4.0999999999999996</v>
      </c>
      <c r="N270" s="10">
        <v>600.20000000000005</v>
      </c>
      <c r="O270" s="10">
        <v>22.3</v>
      </c>
      <c r="P270" s="10">
        <v>0</v>
      </c>
      <c r="Q270" s="10">
        <f t="shared" si="114"/>
        <v>2540</v>
      </c>
      <c r="R270" s="11">
        <v>123200</v>
      </c>
      <c r="S270" s="17">
        <f t="shared" si="115"/>
        <v>13783320</v>
      </c>
      <c r="T270" s="10">
        <v>1686.6</v>
      </c>
      <c r="U270" s="25"/>
      <c r="V270" s="46">
        <f t="shared" si="116"/>
        <v>1686.6</v>
      </c>
      <c r="W270" s="25">
        <v>29</v>
      </c>
      <c r="X270" s="25">
        <v>0</v>
      </c>
      <c r="Y270" s="10">
        <f t="shared" si="117"/>
        <v>1715.6</v>
      </c>
      <c r="Z270" s="10">
        <f t="shared" si="118"/>
        <v>60.1</v>
      </c>
      <c r="AA270" s="25">
        <v>97.8</v>
      </c>
      <c r="AB270" s="25">
        <f t="shared" si="119"/>
        <v>4.0999999999999996</v>
      </c>
      <c r="AC270" s="25">
        <f t="shared" si="120"/>
        <v>600.20000000000005</v>
      </c>
      <c r="AD270" s="25">
        <f t="shared" si="121"/>
        <v>22.3</v>
      </c>
      <c r="AE270" s="25">
        <v>0</v>
      </c>
      <c r="AF270" s="10">
        <f t="shared" si="122"/>
        <v>2500.1</v>
      </c>
      <c r="AG270" s="11">
        <f t="shared" si="123"/>
        <v>123200</v>
      </c>
      <c r="AH270" s="17">
        <f t="shared" si="124"/>
        <v>14161262</v>
      </c>
      <c r="AI270" s="11">
        <f t="shared" si="125"/>
        <v>377942</v>
      </c>
      <c r="AJ270" s="78"/>
      <c r="AK270" s="69">
        <v>490</v>
      </c>
      <c r="AL270" s="70">
        <f t="shared" si="126"/>
        <v>0</v>
      </c>
      <c r="AM270" s="1" t="b">
        <f t="shared" si="127"/>
        <v>0</v>
      </c>
      <c r="AN270" s="71">
        <f t="shared" si="128"/>
        <v>0</v>
      </c>
      <c r="AO270" s="72">
        <f t="shared" si="129"/>
        <v>0</v>
      </c>
      <c r="AP270" s="73">
        <f t="shared" si="130"/>
        <v>0</v>
      </c>
      <c r="AQ270" s="1" t="b">
        <f t="shared" si="131"/>
        <v>0</v>
      </c>
      <c r="AR270" s="1">
        <f t="shared" si="132"/>
        <v>0</v>
      </c>
      <c r="AS270" s="72">
        <f t="shared" si="133"/>
        <v>0</v>
      </c>
      <c r="AT270" s="73">
        <f t="shared" si="134"/>
        <v>0</v>
      </c>
      <c r="AU270" s="74">
        <f t="shared" si="135"/>
        <v>60.1</v>
      </c>
      <c r="AV270" s="75">
        <f t="shared" si="136"/>
        <v>60.1</v>
      </c>
      <c r="AW270" s="78"/>
      <c r="AX270" s="33">
        <v>490</v>
      </c>
      <c r="AY270" s="34" t="s">
        <v>54</v>
      </c>
      <c r="AZ270" s="34" t="s">
        <v>62</v>
      </c>
      <c r="BA270" s="43" t="s">
        <v>447</v>
      </c>
      <c r="BB270" s="44">
        <v>1</v>
      </c>
      <c r="BC270" s="43" t="str">
        <f t="shared" si="140"/>
        <v>YES</v>
      </c>
      <c r="BD270" s="45">
        <f t="shared" si="137"/>
        <v>-23.5</v>
      </c>
      <c r="BE270" s="43" t="str">
        <f t="shared" si="138"/>
        <v>YES</v>
      </c>
      <c r="BF270" s="43" t="str">
        <f t="shared" si="139"/>
        <v>NO</v>
      </c>
    </row>
    <row r="271" spans="1:58" x14ac:dyDescent="0.35">
      <c r="A271" s="9">
        <v>491</v>
      </c>
      <c r="B271" s="1" t="s">
        <v>114</v>
      </c>
      <c r="C271" s="1" t="s">
        <v>116</v>
      </c>
      <c r="D271" s="26">
        <v>1620.3</v>
      </c>
      <c r="E271" s="32">
        <v>1597</v>
      </c>
      <c r="F271" s="10">
        <v>1608.7</v>
      </c>
      <c r="G271" s="10">
        <v>28.5</v>
      </c>
      <c r="H271" s="10">
        <v>0</v>
      </c>
      <c r="I271" s="10">
        <f t="shared" si="113"/>
        <v>1637.2</v>
      </c>
      <c r="J271" s="10">
        <v>57.4</v>
      </c>
      <c r="K271" s="11">
        <v>246606</v>
      </c>
      <c r="L271" s="10">
        <v>45.9</v>
      </c>
      <c r="M271" s="10">
        <v>2</v>
      </c>
      <c r="N271" s="10">
        <v>232.7</v>
      </c>
      <c r="O271" s="10">
        <v>54.9</v>
      </c>
      <c r="P271" s="10">
        <v>0</v>
      </c>
      <c r="Q271" s="10">
        <f t="shared" si="114"/>
        <v>2030.1</v>
      </c>
      <c r="R271" s="11">
        <v>118006</v>
      </c>
      <c r="S271" s="17">
        <f t="shared" si="115"/>
        <v>11035884</v>
      </c>
      <c r="T271" s="10">
        <v>1588.6</v>
      </c>
      <c r="U271" s="25"/>
      <c r="V271" s="46">
        <f t="shared" si="116"/>
        <v>1588.6</v>
      </c>
      <c r="W271" s="25">
        <v>28.5</v>
      </c>
      <c r="X271" s="25">
        <v>0</v>
      </c>
      <c r="Y271" s="10">
        <f t="shared" si="117"/>
        <v>1617.1</v>
      </c>
      <c r="Z271" s="10">
        <f t="shared" si="118"/>
        <v>59.4</v>
      </c>
      <c r="AA271" s="25">
        <v>45.9</v>
      </c>
      <c r="AB271" s="25">
        <f t="shared" si="119"/>
        <v>2</v>
      </c>
      <c r="AC271" s="25">
        <f t="shared" si="120"/>
        <v>232.7</v>
      </c>
      <c r="AD271" s="25">
        <f t="shared" si="121"/>
        <v>54.9</v>
      </c>
      <c r="AE271" s="25">
        <v>0</v>
      </c>
      <c r="AF271" s="10">
        <f t="shared" si="122"/>
        <v>2012</v>
      </c>
      <c r="AG271" s="11">
        <f t="shared" si="123"/>
        <v>118006</v>
      </c>
      <c r="AH271" s="17">
        <f t="shared" si="124"/>
        <v>11415386</v>
      </c>
      <c r="AI271" s="11">
        <f t="shared" si="125"/>
        <v>379502</v>
      </c>
      <c r="AJ271" s="78"/>
      <c r="AK271" s="69">
        <v>491</v>
      </c>
      <c r="AL271" s="70">
        <f t="shared" si="126"/>
        <v>0</v>
      </c>
      <c r="AM271" s="1" t="b">
        <f t="shared" si="127"/>
        <v>0</v>
      </c>
      <c r="AN271" s="71">
        <f t="shared" si="128"/>
        <v>0</v>
      </c>
      <c r="AO271" s="72">
        <f t="shared" si="129"/>
        <v>0</v>
      </c>
      <c r="AP271" s="73">
        <f t="shared" si="130"/>
        <v>0</v>
      </c>
      <c r="AQ271" s="1" t="b">
        <f t="shared" si="131"/>
        <v>1</v>
      </c>
      <c r="AR271" s="1">
        <f t="shared" si="132"/>
        <v>1629.9113</v>
      </c>
      <c r="AS271" s="72">
        <f t="shared" si="133"/>
        <v>3.6703E-2</v>
      </c>
      <c r="AT271" s="73">
        <f t="shared" si="134"/>
        <v>59.4</v>
      </c>
      <c r="AU271" s="74">
        <f t="shared" si="135"/>
        <v>0</v>
      </c>
      <c r="AV271" s="75">
        <f t="shared" si="136"/>
        <v>59.4</v>
      </c>
      <c r="AW271" s="78"/>
      <c r="AX271" s="33">
        <v>491</v>
      </c>
      <c r="AY271" s="34" t="s">
        <v>114</v>
      </c>
      <c r="AZ271" s="34" t="s">
        <v>116</v>
      </c>
      <c r="BA271" s="43" t="s">
        <v>447</v>
      </c>
      <c r="BB271" s="44">
        <v>1</v>
      </c>
      <c r="BC271" s="43" t="str">
        <f t="shared" si="140"/>
        <v>YES</v>
      </c>
      <c r="BD271" s="45">
        <f t="shared" si="137"/>
        <v>-8.4</v>
      </c>
      <c r="BE271" s="43" t="str">
        <f t="shared" si="138"/>
        <v>YES</v>
      </c>
      <c r="BF271" s="43" t="str">
        <f t="shared" si="139"/>
        <v>NO</v>
      </c>
    </row>
    <row r="272" spans="1:58" x14ac:dyDescent="0.35">
      <c r="A272" s="9">
        <v>492</v>
      </c>
      <c r="B272" s="1" t="s">
        <v>54</v>
      </c>
      <c r="C272" s="1" t="s">
        <v>63</v>
      </c>
      <c r="D272" s="26">
        <v>269</v>
      </c>
      <c r="E272" s="32">
        <v>254</v>
      </c>
      <c r="F272" s="10">
        <v>261.5</v>
      </c>
      <c r="G272" s="10">
        <v>7</v>
      </c>
      <c r="H272" s="10">
        <v>0</v>
      </c>
      <c r="I272" s="10">
        <f t="shared" si="113"/>
        <v>268.5</v>
      </c>
      <c r="J272" s="10">
        <v>152.4</v>
      </c>
      <c r="K272" s="11">
        <v>221777</v>
      </c>
      <c r="L272" s="10">
        <v>41.2</v>
      </c>
      <c r="M272" s="10">
        <v>0</v>
      </c>
      <c r="N272" s="10">
        <v>65.599999999999994</v>
      </c>
      <c r="O272" s="10">
        <v>5.2</v>
      </c>
      <c r="P272" s="10">
        <v>0</v>
      </c>
      <c r="Q272" s="10">
        <f t="shared" si="114"/>
        <v>532.9</v>
      </c>
      <c r="R272" s="11">
        <v>22400</v>
      </c>
      <c r="S272" s="17">
        <f t="shared" si="115"/>
        <v>2888336</v>
      </c>
      <c r="T272" s="10">
        <v>254.5</v>
      </c>
      <c r="U272" s="25"/>
      <c r="V272" s="46">
        <f t="shared" si="116"/>
        <v>254.5</v>
      </c>
      <c r="W272" s="25">
        <v>7</v>
      </c>
      <c r="X272" s="25">
        <v>0</v>
      </c>
      <c r="Y272" s="10">
        <f t="shared" si="117"/>
        <v>261.5</v>
      </c>
      <c r="Z272" s="10">
        <f t="shared" si="118"/>
        <v>153.30000000000001</v>
      </c>
      <c r="AA272" s="25">
        <v>41.2</v>
      </c>
      <c r="AB272" s="25">
        <f t="shared" si="119"/>
        <v>0</v>
      </c>
      <c r="AC272" s="25">
        <f t="shared" si="120"/>
        <v>65.599999999999994</v>
      </c>
      <c r="AD272" s="25">
        <f t="shared" si="121"/>
        <v>5.2</v>
      </c>
      <c r="AE272" s="25">
        <v>0</v>
      </c>
      <c r="AF272" s="10">
        <f t="shared" si="122"/>
        <v>526.79999999999995</v>
      </c>
      <c r="AG272" s="11">
        <f t="shared" si="123"/>
        <v>22400</v>
      </c>
      <c r="AH272" s="17">
        <f t="shared" si="124"/>
        <v>2980382</v>
      </c>
      <c r="AI272" s="11">
        <f t="shared" si="125"/>
        <v>92046</v>
      </c>
      <c r="AJ272" s="78"/>
      <c r="AK272" s="69">
        <v>492</v>
      </c>
      <c r="AL272" s="70">
        <f t="shared" si="126"/>
        <v>0</v>
      </c>
      <c r="AM272" s="1" t="b">
        <f t="shared" si="127"/>
        <v>1</v>
      </c>
      <c r="AN272" s="71">
        <f t="shared" si="128"/>
        <v>1559.2829999999999</v>
      </c>
      <c r="AO272" s="72">
        <f t="shared" si="129"/>
        <v>0.58623899999999995</v>
      </c>
      <c r="AP272" s="73">
        <f t="shared" si="130"/>
        <v>153.30000000000001</v>
      </c>
      <c r="AQ272" s="1" t="b">
        <f t="shared" si="131"/>
        <v>0</v>
      </c>
      <c r="AR272" s="1">
        <f t="shared" si="132"/>
        <v>0</v>
      </c>
      <c r="AS272" s="72">
        <f t="shared" si="133"/>
        <v>0</v>
      </c>
      <c r="AT272" s="73">
        <f t="shared" si="134"/>
        <v>0</v>
      </c>
      <c r="AU272" s="74">
        <f t="shared" si="135"/>
        <v>0</v>
      </c>
      <c r="AV272" s="75">
        <f t="shared" si="136"/>
        <v>153.30000000000001</v>
      </c>
      <c r="AW272" s="78"/>
      <c r="AX272" s="33">
        <v>492</v>
      </c>
      <c r="AY272" s="34" t="s">
        <v>54</v>
      </c>
      <c r="AZ272" s="34" t="s">
        <v>63</v>
      </c>
      <c r="BA272" s="43" t="s">
        <v>447</v>
      </c>
      <c r="BB272" s="44">
        <v>0</v>
      </c>
      <c r="BC272" s="43" t="str">
        <f t="shared" si="140"/>
        <v>NO</v>
      </c>
      <c r="BD272" s="45">
        <f t="shared" si="137"/>
        <v>0.5</v>
      </c>
      <c r="BE272" s="43" t="str">
        <f t="shared" si="138"/>
        <v>NO</v>
      </c>
      <c r="BF272" s="43" t="str">
        <f t="shared" si="139"/>
        <v>NO</v>
      </c>
    </row>
    <row r="273" spans="1:58" x14ac:dyDescent="0.35">
      <c r="A273" s="9">
        <v>493</v>
      </c>
      <c r="B273" s="1" t="s">
        <v>69</v>
      </c>
      <c r="C273" s="1" t="s">
        <v>71</v>
      </c>
      <c r="D273" s="26">
        <v>886</v>
      </c>
      <c r="E273" s="32">
        <v>941</v>
      </c>
      <c r="F273" s="10">
        <v>945</v>
      </c>
      <c r="G273" s="10">
        <v>19.5</v>
      </c>
      <c r="H273" s="10">
        <v>0</v>
      </c>
      <c r="I273" s="10">
        <f t="shared" si="113"/>
        <v>964.5</v>
      </c>
      <c r="J273" s="10">
        <v>249.2</v>
      </c>
      <c r="K273" s="11">
        <v>368147</v>
      </c>
      <c r="L273" s="10">
        <v>68.5</v>
      </c>
      <c r="M273" s="10">
        <v>0.2</v>
      </c>
      <c r="N273" s="10">
        <v>291.60000000000002</v>
      </c>
      <c r="O273" s="10">
        <v>28.3</v>
      </c>
      <c r="P273" s="10">
        <v>0</v>
      </c>
      <c r="Q273" s="10">
        <f t="shared" si="114"/>
        <v>1602.3</v>
      </c>
      <c r="R273" s="11">
        <v>5600</v>
      </c>
      <c r="S273" s="17">
        <f t="shared" si="115"/>
        <v>8622769</v>
      </c>
      <c r="T273" s="10">
        <v>945</v>
      </c>
      <c r="U273" s="25"/>
      <c r="V273" s="46">
        <f t="shared" si="116"/>
        <v>945</v>
      </c>
      <c r="W273" s="25">
        <v>19.5</v>
      </c>
      <c r="X273" s="25">
        <v>0</v>
      </c>
      <c r="Y273" s="10">
        <f t="shared" si="117"/>
        <v>964.5</v>
      </c>
      <c r="Z273" s="10">
        <f t="shared" si="118"/>
        <v>249.2</v>
      </c>
      <c r="AA273" s="25">
        <v>68.5</v>
      </c>
      <c r="AB273" s="25">
        <f t="shared" si="119"/>
        <v>0.2</v>
      </c>
      <c r="AC273" s="25">
        <f t="shared" si="120"/>
        <v>291.60000000000002</v>
      </c>
      <c r="AD273" s="25">
        <f t="shared" si="121"/>
        <v>28.3</v>
      </c>
      <c r="AE273" s="25">
        <v>0</v>
      </c>
      <c r="AF273" s="10">
        <f t="shared" si="122"/>
        <v>1602.3</v>
      </c>
      <c r="AG273" s="11">
        <f t="shared" si="123"/>
        <v>5600</v>
      </c>
      <c r="AH273" s="17">
        <f t="shared" si="124"/>
        <v>9002515</v>
      </c>
      <c r="AI273" s="11">
        <f t="shared" si="125"/>
        <v>379746</v>
      </c>
      <c r="AJ273" s="78"/>
      <c r="AK273" s="69">
        <v>493</v>
      </c>
      <c r="AL273" s="70">
        <f t="shared" si="126"/>
        <v>0</v>
      </c>
      <c r="AM273" s="1" t="b">
        <f t="shared" si="127"/>
        <v>0</v>
      </c>
      <c r="AN273" s="71">
        <f t="shared" si="128"/>
        <v>0</v>
      </c>
      <c r="AO273" s="72">
        <f t="shared" si="129"/>
        <v>0</v>
      </c>
      <c r="AP273" s="73">
        <f t="shared" si="130"/>
        <v>0</v>
      </c>
      <c r="AQ273" s="1" t="b">
        <f t="shared" si="131"/>
        <v>1</v>
      </c>
      <c r="AR273" s="1">
        <f t="shared" si="132"/>
        <v>822.31880000000001</v>
      </c>
      <c r="AS273" s="72">
        <f t="shared" si="133"/>
        <v>0.25842300000000001</v>
      </c>
      <c r="AT273" s="73">
        <f t="shared" si="134"/>
        <v>249.2</v>
      </c>
      <c r="AU273" s="74">
        <f t="shared" si="135"/>
        <v>0</v>
      </c>
      <c r="AV273" s="75">
        <f t="shared" si="136"/>
        <v>249.2</v>
      </c>
      <c r="AW273" s="78"/>
      <c r="AX273" s="33">
        <v>493</v>
      </c>
      <c r="AY273" s="34" t="s">
        <v>69</v>
      </c>
      <c r="AZ273" s="34" t="s">
        <v>71</v>
      </c>
      <c r="BA273" s="43" t="s">
        <v>447</v>
      </c>
      <c r="BB273" s="44">
        <v>0</v>
      </c>
      <c r="BC273" s="43" t="str">
        <f t="shared" si="140"/>
        <v>NO</v>
      </c>
      <c r="BD273" s="45">
        <f t="shared" si="137"/>
        <v>4</v>
      </c>
      <c r="BE273" s="43" t="str">
        <f t="shared" si="138"/>
        <v>NO</v>
      </c>
      <c r="BF273" s="43" t="str">
        <f t="shared" si="139"/>
        <v>NO</v>
      </c>
    </row>
    <row r="274" spans="1:58" x14ac:dyDescent="0.35">
      <c r="A274" s="9">
        <v>494</v>
      </c>
      <c r="B274" s="1" t="s">
        <v>164</v>
      </c>
      <c r="C274" s="1" t="s">
        <v>165</v>
      </c>
      <c r="D274" s="26">
        <v>529</v>
      </c>
      <c r="E274" s="32">
        <v>507.8</v>
      </c>
      <c r="F274" s="10">
        <v>518.4</v>
      </c>
      <c r="G274" s="10">
        <v>7.5</v>
      </c>
      <c r="H274" s="10">
        <v>0</v>
      </c>
      <c r="I274" s="10">
        <f t="shared" si="113"/>
        <v>525.9</v>
      </c>
      <c r="J274" s="10">
        <v>214.3</v>
      </c>
      <c r="K274" s="11">
        <v>185352</v>
      </c>
      <c r="L274" s="10">
        <v>34.5</v>
      </c>
      <c r="M274" s="10">
        <v>39.4</v>
      </c>
      <c r="N274" s="10">
        <v>181.4</v>
      </c>
      <c r="O274" s="10">
        <v>15.5</v>
      </c>
      <c r="P274" s="10">
        <v>0</v>
      </c>
      <c r="Q274" s="10">
        <f t="shared" si="114"/>
        <v>1011</v>
      </c>
      <c r="R274" s="11">
        <v>0</v>
      </c>
      <c r="S274" s="17">
        <f t="shared" si="115"/>
        <v>5437158</v>
      </c>
      <c r="T274" s="10">
        <v>473.5</v>
      </c>
      <c r="U274" s="25"/>
      <c r="V274" s="46">
        <f t="shared" si="116"/>
        <v>473.5</v>
      </c>
      <c r="W274" s="25">
        <v>7.5</v>
      </c>
      <c r="X274" s="25">
        <v>0</v>
      </c>
      <c r="Y274" s="10">
        <f t="shared" si="117"/>
        <v>481</v>
      </c>
      <c r="Z274" s="10">
        <f t="shared" si="118"/>
        <v>203.3</v>
      </c>
      <c r="AA274" s="25">
        <v>34.5</v>
      </c>
      <c r="AB274" s="25">
        <f t="shared" si="119"/>
        <v>39.4</v>
      </c>
      <c r="AC274" s="25">
        <f t="shared" si="120"/>
        <v>181.4</v>
      </c>
      <c r="AD274" s="25">
        <f t="shared" si="121"/>
        <v>15.5</v>
      </c>
      <c r="AE274" s="25">
        <v>0</v>
      </c>
      <c r="AF274" s="10">
        <f t="shared" si="122"/>
        <v>955.1</v>
      </c>
      <c r="AG274" s="11">
        <f t="shared" si="123"/>
        <v>0</v>
      </c>
      <c r="AH274" s="17">
        <f t="shared" si="124"/>
        <v>5362887</v>
      </c>
      <c r="AI274" s="11">
        <f t="shared" si="125"/>
        <v>-74271</v>
      </c>
      <c r="AJ274" s="78"/>
      <c r="AK274" s="69">
        <v>494</v>
      </c>
      <c r="AL274" s="70">
        <f t="shared" si="126"/>
        <v>0</v>
      </c>
      <c r="AM274" s="1" t="b">
        <f t="shared" si="127"/>
        <v>0</v>
      </c>
      <c r="AN274" s="71">
        <f t="shared" si="128"/>
        <v>0</v>
      </c>
      <c r="AO274" s="72">
        <f t="shared" si="129"/>
        <v>0</v>
      </c>
      <c r="AP274" s="73">
        <f t="shared" si="130"/>
        <v>0</v>
      </c>
      <c r="AQ274" s="1" t="b">
        <f t="shared" si="131"/>
        <v>1</v>
      </c>
      <c r="AR274" s="1">
        <f t="shared" si="132"/>
        <v>223.98750000000001</v>
      </c>
      <c r="AS274" s="72">
        <f t="shared" si="133"/>
        <v>0.42269200000000001</v>
      </c>
      <c r="AT274" s="73">
        <f t="shared" si="134"/>
        <v>203.3</v>
      </c>
      <c r="AU274" s="74">
        <f t="shared" si="135"/>
        <v>0</v>
      </c>
      <c r="AV274" s="75">
        <f t="shared" si="136"/>
        <v>203.3</v>
      </c>
      <c r="AW274" s="78"/>
      <c r="AX274" s="33">
        <v>494</v>
      </c>
      <c r="AY274" s="34" t="s">
        <v>164</v>
      </c>
      <c r="AZ274" s="34" t="s">
        <v>165</v>
      </c>
      <c r="BA274" s="43" t="s">
        <v>447</v>
      </c>
      <c r="BB274" s="44">
        <v>0</v>
      </c>
      <c r="BC274" s="43" t="str">
        <f t="shared" si="140"/>
        <v>NO</v>
      </c>
      <c r="BD274" s="45">
        <f t="shared" si="137"/>
        <v>-34.299999999999997</v>
      </c>
      <c r="BE274" s="43" t="str">
        <f t="shared" si="138"/>
        <v>YES</v>
      </c>
      <c r="BF274" s="43" t="str">
        <f t="shared" si="139"/>
        <v>NO</v>
      </c>
    </row>
    <row r="275" spans="1:58" x14ac:dyDescent="0.35">
      <c r="A275" s="9">
        <v>495</v>
      </c>
      <c r="B275" s="1" t="s">
        <v>296</v>
      </c>
      <c r="C275" s="1" t="s">
        <v>297</v>
      </c>
      <c r="D275" s="26">
        <v>791.3</v>
      </c>
      <c r="E275" s="32">
        <v>776</v>
      </c>
      <c r="F275" s="10">
        <v>783.7</v>
      </c>
      <c r="G275" s="10">
        <v>30</v>
      </c>
      <c r="H275" s="10">
        <v>1</v>
      </c>
      <c r="I275" s="10">
        <f t="shared" si="113"/>
        <v>814.7</v>
      </c>
      <c r="J275" s="10">
        <v>252</v>
      </c>
      <c r="K275" s="11">
        <v>261352</v>
      </c>
      <c r="L275" s="10">
        <v>48.6</v>
      </c>
      <c r="M275" s="10">
        <v>3.7</v>
      </c>
      <c r="N275" s="10">
        <v>188.5</v>
      </c>
      <c r="O275" s="10">
        <v>34.200000000000003</v>
      </c>
      <c r="P275" s="10">
        <v>0</v>
      </c>
      <c r="Q275" s="10">
        <f t="shared" si="114"/>
        <v>1341.7</v>
      </c>
      <c r="R275" s="11">
        <v>0</v>
      </c>
      <c r="S275" s="17">
        <f t="shared" si="115"/>
        <v>7215663</v>
      </c>
      <c r="T275" s="10">
        <v>761.5</v>
      </c>
      <c r="U275" s="25"/>
      <c r="V275" s="46">
        <f t="shared" si="116"/>
        <v>761.5</v>
      </c>
      <c r="W275" s="25">
        <v>30</v>
      </c>
      <c r="X275" s="25">
        <v>1</v>
      </c>
      <c r="Y275" s="10">
        <f t="shared" si="117"/>
        <v>792.5</v>
      </c>
      <c r="Z275" s="10">
        <f t="shared" si="118"/>
        <v>251.4</v>
      </c>
      <c r="AA275" s="25">
        <v>48.6</v>
      </c>
      <c r="AB275" s="25">
        <f t="shared" si="119"/>
        <v>3.7</v>
      </c>
      <c r="AC275" s="25">
        <f t="shared" si="120"/>
        <v>188.5</v>
      </c>
      <c r="AD275" s="25">
        <f t="shared" si="121"/>
        <v>34.200000000000003</v>
      </c>
      <c r="AE275" s="25">
        <v>0</v>
      </c>
      <c r="AF275" s="10">
        <f t="shared" si="122"/>
        <v>1318.9</v>
      </c>
      <c r="AG275" s="11">
        <f t="shared" si="123"/>
        <v>0</v>
      </c>
      <c r="AH275" s="17">
        <f t="shared" si="124"/>
        <v>7405624</v>
      </c>
      <c r="AI275" s="11">
        <f t="shared" si="125"/>
        <v>189961</v>
      </c>
      <c r="AJ275" s="78"/>
      <c r="AK275" s="69">
        <v>495</v>
      </c>
      <c r="AL275" s="70">
        <f t="shared" si="126"/>
        <v>0</v>
      </c>
      <c r="AM275" s="1" t="b">
        <f t="shared" si="127"/>
        <v>0</v>
      </c>
      <c r="AN275" s="71">
        <f t="shared" si="128"/>
        <v>0</v>
      </c>
      <c r="AO275" s="72">
        <f t="shared" si="129"/>
        <v>0</v>
      </c>
      <c r="AP275" s="73">
        <f t="shared" si="130"/>
        <v>0</v>
      </c>
      <c r="AQ275" s="1" t="b">
        <f t="shared" si="131"/>
        <v>1</v>
      </c>
      <c r="AR275" s="1">
        <f t="shared" si="132"/>
        <v>608.23130000000003</v>
      </c>
      <c r="AS275" s="72">
        <f t="shared" si="133"/>
        <v>0.31719999999999998</v>
      </c>
      <c r="AT275" s="73">
        <f t="shared" si="134"/>
        <v>251.4</v>
      </c>
      <c r="AU275" s="74">
        <f t="shared" si="135"/>
        <v>0</v>
      </c>
      <c r="AV275" s="75">
        <f t="shared" si="136"/>
        <v>251.4</v>
      </c>
      <c r="AW275" s="78"/>
      <c r="AX275" s="33">
        <v>495</v>
      </c>
      <c r="AY275" s="34" t="s">
        <v>296</v>
      </c>
      <c r="AZ275" s="34" t="s">
        <v>297</v>
      </c>
      <c r="BA275" s="43" t="s">
        <v>447</v>
      </c>
      <c r="BB275" s="44">
        <v>0</v>
      </c>
      <c r="BC275" s="43" t="str">
        <f t="shared" si="140"/>
        <v>NO</v>
      </c>
      <c r="BD275" s="45">
        <f t="shared" si="137"/>
        <v>-14.5</v>
      </c>
      <c r="BE275" s="43" t="str">
        <f t="shared" si="138"/>
        <v>YES</v>
      </c>
      <c r="BF275" s="43" t="str">
        <f t="shared" si="139"/>
        <v>NO</v>
      </c>
    </row>
    <row r="276" spans="1:58" x14ac:dyDescent="0.35">
      <c r="A276" s="9">
        <v>496</v>
      </c>
      <c r="B276" s="1" t="s">
        <v>296</v>
      </c>
      <c r="C276" s="1" t="s">
        <v>298</v>
      </c>
      <c r="D276" s="26">
        <v>124.5</v>
      </c>
      <c r="E276" s="32">
        <v>117</v>
      </c>
      <c r="F276" s="10">
        <v>120.8</v>
      </c>
      <c r="G276" s="10">
        <v>3.5</v>
      </c>
      <c r="H276" s="10">
        <v>0</v>
      </c>
      <c r="I276" s="10">
        <f t="shared" si="113"/>
        <v>124.3</v>
      </c>
      <c r="J276" s="10">
        <v>118.1</v>
      </c>
      <c r="K276" s="11">
        <v>124207</v>
      </c>
      <c r="L276" s="10">
        <v>23.1</v>
      </c>
      <c r="M276" s="10">
        <v>0.6</v>
      </c>
      <c r="N276" s="10">
        <v>19.399999999999999</v>
      </c>
      <c r="O276" s="10">
        <v>0</v>
      </c>
      <c r="P276" s="10">
        <v>0</v>
      </c>
      <c r="Q276" s="10">
        <f t="shared" si="114"/>
        <v>285.5</v>
      </c>
      <c r="R276" s="11">
        <v>87124</v>
      </c>
      <c r="S276" s="17">
        <f t="shared" si="115"/>
        <v>1622543</v>
      </c>
      <c r="T276" s="10">
        <v>119</v>
      </c>
      <c r="U276" s="25"/>
      <c r="V276" s="46">
        <f t="shared" si="116"/>
        <v>119</v>
      </c>
      <c r="W276" s="25">
        <v>3.5</v>
      </c>
      <c r="X276" s="25">
        <v>0</v>
      </c>
      <c r="Y276" s="10">
        <f t="shared" si="117"/>
        <v>122.5</v>
      </c>
      <c r="Z276" s="10">
        <f t="shared" si="118"/>
        <v>116.9</v>
      </c>
      <c r="AA276" s="25">
        <v>23.1</v>
      </c>
      <c r="AB276" s="25">
        <f t="shared" si="119"/>
        <v>0.6</v>
      </c>
      <c r="AC276" s="25">
        <f t="shared" si="120"/>
        <v>19.399999999999999</v>
      </c>
      <c r="AD276" s="25">
        <f t="shared" si="121"/>
        <v>0</v>
      </c>
      <c r="AE276" s="25">
        <v>0</v>
      </c>
      <c r="AF276" s="10">
        <f t="shared" si="122"/>
        <v>282.5</v>
      </c>
      <c r="AG276" s="11">
        <f t="shared" si="123"/>
        <v>87124</v>
      </c>
      <c r="AH276" s="17">
        <f t="shared" si="124"/>
        <v>1673362</v>
      </c>
      <c r="AI276" s="11">
        <f t="shared" si="125"/>
        <v>50819</v>
      </c>
      <c r="AJ276" s="78"/>
      <c r="AK276" s="69">
        <v>496</v>
      </c>
      <c r="AL276" s="70">
        <f t="shared" si="126"/>
        <v>0</v>
      </c>
      <c r="AM276" s="1" t="b">
        <f t="shared" si="127"/>
        <v>1</v>
      </c>
      <c r="AN276" s="71">
        <f t="shared" si="128"/>
        <v>217.238</v>
      </c>
      <c r="AO276" s="72">
        <f t="shared" si="129"/>
        <v>0.95469000000000004</v>
      </c>
      <c r="AP276" s="73">
        <f t="shared" si="130"/>
        <v>116.9</v>
      </c>
      <c r="AQ276" s="1" t="b">
        <f t="shared" si="131"/>
        <v>0</v>
      </c>
      <c r="AR276" s="1">
        <f t="shared" si="132"/>
        <v>0</v>
      </c>
      <c r="AS276" s="72">
        <f t="shared" si="133"/>
        <v>0</v>
      </c>
      <c r="AT276" s="73">
        <f t="shared" si="134"/>
        <v>0</v>
      </c>
      <c r="AU276" s="74">
        <f t="shared" si="135"/>
        <v>0</v>
      </c>
      <c r="AV276" s="75">
        <f t="shared" si="136"/>
        <v>116.9</v>
      </c>
      <c r="AW276" s="78"/>
      <c r="AX276" s="33">
        <v>496</v>
      </c>
      <c r="AY276" s="34" t="s">
        <v>296</v>
      </c>
      <c r="AZ276" s="34" t="s">
        <v>298</v>
      </c>
      <c r="BA276" s="43" t="s">
        <v>447</v>
      </c>
      <c r="BB276" s="44">
        <v>0</v>
      </c>
      <c r="BC276" s="43" t="str">
        <f t="shared" si="140"/>
        <v>NO</v>
      </c>
      <c r="BD276" s="45">
        <f t="shared" si="137"/>
        <v>2</v>
      </c>
      <c r="BE276" s="43" t="str">
        <f t="shared" si="138"/>
        <v>NO</v>
      </c>
      <c r="BF276" s="43" t="str">
        <f t="shared" si="139"/>
        <v>NO</v>
      </c>
    </row>
    <row r="277" spans="1:58" x14ac:dyDescent="0.35">
      <c r="A277" s="9">
        <v>497</v>
      </c>
      <c r="B277" s="1" t="s">
        <v>114</v>
      </c>
      <c r="C277" s="1" t="s">
        <v>117</v>
      </c>
      <c r="D277" s="26">
        <v>9955</v>
      </c>
      <c r="E277" s="32">
        <v>9803.5</v>
      </c>
      <c r="F277" s="10">
        <v>9879.2999999999993</v>
      </c>
      <c r="G277" s="10">
        <v>42.5</v>
      </c>
      <c r="H277" s="10">
        <v>1</v>
      </c>
      <c r="I277" s="10">
        <f t="shared" si="113"/>
        <v>9922.7999999999993</v>
      </c>
      <c r="J277" s="10">
        <v>347.7</v>
      </c>
      <c r="K277" s="11">
        <v>1349117</v>
      </c>
      <c r="L277" s="10">
        <v>250.9</v>
      </c>
      <c r="M277" s="10">
        <v>168</v>
      </c>
      <c r="N277" s="10">
        <v>1807.1</v>
      </c>
      <c r="O277" s="10">
        <v>202.1</v>
      </c>
      <c r="P277" s="10">
        <v>453.2</v>
      </c>
      <c r="Q277" s="10">
        <f t="shared" si="114"/>
        <v>13151.8</v>
      </c>
      <c r="R277" s="11">
        <v>3219446</v>
      </c>
      <c r="S277" s="17">
        <f t="shared" si="115"/>
        <v>73949826</v>
      </c>
      <c r="T277" s="10">
        <v>9675.1</v>
      </c>
      <c r="U277" s="25"/>
      <c r="V277" s="46">
        <f t="shared" si="116"/>
        <v>9675.1</v>
      </c>
      <c r="W277" s="25">
        <v>42.5</v>
      </c>
      <c r="X277" s="25">
        <v>1</v>
      </c>
      <c r="Y277" s="10">
        <f t="shared" si="117"/>
        <v>9718.6</v>
      </c>
      <c r="Z277" s="10">
        <f t="shared" si="118"/>
        <v>340.5</v>
      </c>
      <c r="AA277" s="25">
        <v>250.9</v>
      </c>
      <c r="AB277" s="25">
        <f t="shared" si="119"/>
        <v>168</v>
      </c>
      <c r="AC277" s="25">
        <f t="shared" si="120"/>
        <v>1807.1</v>
      </c>
      <c r="AD277" s="25">
        <f t="shared" si="121"/>
        <v>202.1</v>
      </c>
      <c r="AE277" s="25">
        <v>453.2</v>
      </c>
      <c r="AF277" s="10">
        <f t="shared" si="122"/>
        <v>12940.4</v>
      </c>
      <c r="AG277" s="11">
        <f t="shared" si="123"/>
        <v>3219446</v>
      </c>
      <c r="AH277" s="17">
        <f t="shared" si="124"/>
        <v>75879792</v>
      </c>
      <c r="AI277" s="11">
        <f t="shared" si="125"/>
        <v>1929966</v>
      </c>
      <c r="AJ277" s="78"/>
      <c r="AK277" s="69">
        <v>497</v>
      </c>
      <c r="AL277" s="70">
        <f t="shared" si="126"/>
        <v>0</v>
      </c>
      <c r="AM277" s="1" t="b">
        <f t="shared" si="127"/>
        <v>0</v>
      </c>
      <c r="AN277" s="71">
        <f t="shared" si="128"/>
        <v>0</v>
      </c>
      <c r="AO277" s="72">
        <f t="shared" si="129"/>
        <v>0</v>
      </c>
      <c r="AP277" s="73">
        <f t="shared" si="130"/>
        <v>0</v>
      </c>
      <c r="AQ277" s="1" t="b">
        <f t="shared" si="131"/>
        <v>0</v>
      </c>
      <c r="AR277" s="1">
        <f t="shared" si="132"/>
        <v>0</v>
      </c>
      <c r="AS277" s="72">
        <f t="shared" si="133"/>
        <v>0</v>
      </c>
      <c r="AT277" s="73">
        <f t="shared" si="134"/>
        <v>0</v>
      </c>
      <c r="AU277" s="74">
        <f t="shared" si="135"/>
        <v>340.5</v>
      </c>
      <c r="AV277" s="75">
        <f t="shared" si="136"/>
        <v>340.5</v>
      </c>
      <c r="AW277" s="78"/>
      <c r="AX277" s="33">
        <v>497</v>
      </c>
      <c r="AY277" s="34" t="s">
        <v>114</v>
      </c>
      <c r="AZ277" s="34" t="s">
        <v>117</v>
      </c>
      <c r="BA277" s="43" t="s">
        <v>447</v>
      </c>
      <c r="BB277" s="44">
        <v>1</v>
      </c>
      <c r="BC277" s="43" t="str">
        <f t="shared" si="140"/>
        <v>YES</v>
      </c>
      <c r="BD277" s="45">
        <f t="shared" si="137"/>
        <v>-128.4</v>
      </c>
      <c r="BE277" s="43" t="str">
        <f t="shared" si="138"/>
        <v>YES</v>
      </c>
      <c r="BF277" s="43" t="str">
        <f t="shared" si="139"/>
        <v>NO</v>
      </c>
    </row>
    <row r="278" spans="1:58" x14ac:dyDescent="0.35">
      <c r="A278" s="9">
        <v>498</v>
      </c>
      <c r="B278" s="1" t="s">
        <v>243</v>
      </c>
      <c r="C278" s="1" t="s">
        <v>246</v>
      </c>
      <c r="D278" s="26">
        <v>386.5</v>
      </c>
      <c r="E278" s="32">
        <v>373.5</v>
      </c>
      <c r="F278" s="10">
        <v>380</v>
      </c>
      <c r="G278" s="10">
        <v>4.5</v>
      </c>
      <c r="H278" s="10">
        <v>0</v>
      </c>
      <c r="I278" s="10">
        <f t="shared" si="113"/>
        <v>384.5</v>
      </c>
      <c r="J278" s="10">
        <v>175.1</v>
      </c>
      <c r="K278" s="11">
        <v>303735</v>
      </c>
      <c r="L278" s="10">
        <v>56.5</v>
      </c>
      <c r="M278" s="10">
        <v>0.6</v>
      </c>
      <c r="N278" s="10">
        <v>75.900000000000006</v>
      </c>
      <c r="O278" s="10">
        <v>11</v>
      </c>
      <c r="P278" s="10">
        <v>0</v>
      </c>
      <c r="Q278" s="10">
        <f t="shared" si="114"/>
        <v>703.6</v>
      </c>
      <c r="R278" s="11">
        <v>0</v>
      </c>
      <c r="S278" s="17">
        <f t="shared" si="115"/>
        <v>3783961</v>
      </c>
      <c r="T278" s="10">
        <v>366.9</v>
      </c>
      <c r="U278" s="25"/>
      <c r="V278" s="46">
        <f t="shared" si="116"/>
        <v>366.9</v>
      </c>
      <c r="W278" s="25">
        <v>4.5</v>
      </c>
      <c r="X278" s="25">
        <v>0</v>
      </c>
      <c r="Y278" s="10">
        <f t="shared" si="117"/>
        <v>371.4</v>
      </c>
      <c r="Z278" s="10">
        <f t="shared" si="118"/>
        <v>170.8</v>
      </c>
      <c r="AA278" s="25">
        <v>56.5</v>
      </c>
      <c r="AB278" s="25">
        <f t="shared" si="119"/>
        <v>0.6</v>
      </c>
      <c r="AC278" s="25">
        <f t="shared" si="120"/>
        <v>75.900000000000006</v>
      </c>
      <c r="AD278" s="25">
        <f t="shared" si="121"/>
        <v>11</v>
      </c>
      <c r="AE278" s="25">
        <v>0</v>
      </c>
      <c r="AF278" s="10">
        <f t="shared" si="122"/>
        <v>686.2</v>
      </c>
      <c r="AG278" s="11">
        <f t="shared" si="123"/>
        <v>0</v>
      </c>
      <c r="AH278" s="17">
        <f t="shared" si="124"/>
        <v>3853013</v>
      </c>
      <c r="AI278" s="11">
        <f t="shared" si="125"/>
        <v>69052</v>
      </c>
      <c r="AJ278" s="78"/>
      <c r="AK278" s="69">
        <v>498</v>
      </c>
      <c r="AL278" s="70">
        <f t="shared" si="126"/>
        <v>0</v>
      </c>
      <c r="AM278" s="1" t="b">
        <f t="shared" si="127"/>
        <v>0</v>
      </c>
      <c r="AN278" s="71">
        <f t="shared" si="128"/>
        <v>0</v>
      </c>
      <c r="AO278" s="72">
        <f t="shared" si="129"/>
        <v>0</v>
      </c>
      <c r="AP278" s="73">
        <f t="shared" si="130"/>
        <v>0</v>
      </c>
      <c r="AQ278" s="1" t="b">
        <f t="shared" si="131"/>
        <v>1</v>
      </c>
      <c r="AR278" s="1">
        <f t="shared" si="132"/>
        <v>88.357500000000002</v>
      </c>
      <c r="AS278" s="72">
        <f t="shared" si="133"/>
        <v>0.459928</v>
      </c>
      <c r="AT278" s="73">
        <f t="shared" si="134"/>
        <v>170.8</v>
      </c>
      <c r="AU278" s="74">
        <f t="shared" si="135"/>
        <v>0</v>
      </c>
      <c r="AV278" s="75">
        <f t="shared" si="136"/>
        <v>170.8</v>
      </c>
      <c r="AW278" s="78"/>
      <c r="AX278" s="33">
        <v>498</v>
      </c>
      <c r="AY278" s="34" t="s">
        <v>243</v>
      </c>
      <c r="AZ278" s="34" t="s">
        <v>246</v>
      </c>
      <c r="BA278" s="43" t="s">
        <v>447</v>
      </c>
      <c r="BB278" s="44">
        <v>1</v>
      </c>
      <c r="BC278" s="43" t="str">
        <f t="shared" si="140"/>
        <v>YES</v>
      </c>
      <c r="BD278" s="45">
        <f t="shared" si="137"/>
        <v>-6.6</v>
      </c>
      <c r="BE278" s="43" t="str">
        <f t="shared" si="138"/>
        <v>YES</v>
      </c>
      <c r="BF278" s="43" t="str">
        <f t="shared" si="139"/>
        <v>NO</v>
      </c>
    </row>
    <row r="279" spans="1:58" x14ac:dyDescent="0.35">
      <c r="A279" s="9">
        <v>499</v>
      </c>
      <c r="B279" s="1" t="s">
        <v>69</v>
      </c>
      <c r="C279" s="1" t="s">
        <v>72</v>
      </c>
      <c r="D279" s="26">
        <v>724</v>
      </c>
      <c r="E279" s="32">
        <v>695.6</v>
      </c>
      <c r="F279" s="10">
        <v>743.2</v>
      </c>
      <c r="G279" s="10">
        <v>11.8</v>
      </c>
      <c r="H279" s="10">
        <v>0</v>
      </c>
      <c r="I279" s="10">
        <f t="shared" si="113"/>
        <v>755</v>
      </c>
      <c r="J279" s="10">
        <v>248.8</v>
      </c>
      <c r="K279" s="11">
        <v>17173</v>
      </c>
      <c r="L279" s="10">
        <v>3.2</v>
      </c>
      <c r="M279" s="10">
        <v>0</v>
      </c>
      <c r="N279" s="10">
        <v>268.60000000000002</v>
      </c>
      <c r="O279" s="10">
        <v>17.399999999999999</v>
      </c>
      <c r="P279" s="10">
        <v>0</v>
      </c>
      <c r="Q279" s="10">
        <f t="shared" si="114"/>
        <v>1293</v>
      </c>
      <c r="R279" s="11">
        <v>80080</v>
      </c>
      <c r="S279" s="17">
        <f t="shared" si="115"/>
        <v>7033834</v>
      </c>
      <c r="T279" s="10">
        <v>743.2</v>
      </c>
      <c r="U279" s="25"/>
      <c r="V279" s="46">
        <f t="shared" si="116"/>
        <v>743.2</v>
      </c>
      <c r="W279" s="25">
        <v>11.8</v>
      </c>
      <c r="X279" s="25">
        <v>0</v>
      </c>
      <c r="Y279" s="10">
        <f t="shared" si="117"/>
        <v>755</v>
      </c>
      <c r="Z279" s="10">
        <f t="shared" si="118"/>
        <v>248.8</v>
      </c>
      <c r="AA279" s="25">
        <v>3.2</v>
      </c>
      <c r="AB279" s="25">
        <f t="shared" si="119"/>
        <v>0</v>
      </c>
      <c r="AC279" s="25">
        <f t="shared" si="120"/>
        <v>268.60000000000002</v>
      </c>
      <c r="AD279" s="25">
        <f t="shared" si="121"/>
        <v>17.399999999999999</v>
      </c>
      <c r="AE279" s="25">
        <v>0</v>
      </c>
      <c r="AF279" s="10">
        <f t="shared" si="122"/>
        <v>1293</v>
      </c>
      <c r="AG279" s="11">
        <f t="shared" si="123"/>
        <v>80080</v>
      </c>
      <c r="AH279" s="17">
        <f t="shared" si="124"/>
        <v>7340275</v>
      </c>
      <c r="AI279" s="11">
        <f t="shared" si="125"/>
        <v>306441</v>
      </c>
      <c r="AJ279" s="78"/>
      <c r="AK279" s="69">
        <v>499</v>
      </c>
      <c r="AL279" s="70">
        <f t="shared" si="126"/>
        <v>0</v>
      </c>
      <c r="AM279" s="1" t="b">
        <f t="shared" si="127"/>
        <v>0</v>
      </c>
      <c r="AN279" s="71">
        <f t="shared" si="128"/>
        <v>0</v>
      </c>
      <c r="AO279" s="72">
        <f t="shared" si="129"/>
        <v>0</v>
      </c>
      <c r="AP279" s="73">
        <f t="shared" si="130"/>
        <v>0</v>
      </c>
      <c r="AQ279" s="1" t="b">
        <f t="shared" si="131"/>
        <v>1</v>
      </c>
      <c r="AR279" s="1">
        <f t="shared" si="132"/>
        <v>563.0625</v>
      </c>
      <c r="AS279" s="72">
        <f t="shared" si="133"/>
        <v>0.32960099999999998</v>
      </c>
      <c r="AT279" s="73">
        <f t="shared" si="134"/>
        <v>248.8</v>
      </c>
      <c r="AU279" s="74">
        <f t="shared" si="135"/>
        <v>0</v>
      </c>
      <c r="AV279" s="75">
        <f t="shared" si="136"/>
        <v>248.8</v>
      </c>
      <c r="AW279" s="78"/>
      <c r="AX279" s="33">
        <v>499</v>
      </c>
      <c r="AY279" s="34" t="s">
        <v>69</v>
      </c>
      <c r="AZ279" s="34" t="s">
        <v>72</v>
      </c>
      <c r="BA279" s="43" t="s">
        <v>447</v>
      </c>
      <c r="BB279" s="44">
        <v>1</v>
      </c>
      <c r="BC279" s="43" t="str">
        <f t="shared" si="140"/>
        <v>YES</v>
      </c>
      <c r="BD279" s="45">
        <f t="shared" si="137"/>
        <v>47.6</v>
      </c>
      <c r="BE279" s="43" t="str">
        <f t="shared" si="138"/>
        <v>NO</v>
      </c>
      <c r="BF279" s="43" t="str">
        <f t="shared" si="139"/>
        <v>NO</v>
      </c>
    </row>
    <row r="280" spans="1:58" x14ac:dyDescent="0.35">
      <c r="A280" s="9">
        <v>500</v>
      </c>
      <c r="B280" s="1" t="s">
        <v>414</v>
      </c>
      <c r="C280" s="1" t="s">
        <v>418</v>
      </c>
      <c r="D280" s="26">
        <v>19733.599999999999</v>
      </c>
      <c r="E280" s="32">
        <v>19438.8</v>
      </c>
      <c r="F280" s="10">
        <v>19761.400000000001</v>
      </c>
      <c r="G280" s="10">
        <v>522</v>
      </c>
      <c r="H280" s="10">
        <v>0</v>
      </c>
      <c r="I280" s="10">
        <f t="shared" si="113"/>
        <v>20283.400000000001</v>
      </c>
      <c r="J280" s="10">
        <v>710.7</v>
      </c>
      <c r="K280" s="11">
        <v>3079254</v>
      </c>
      <c r="L280" s="10">
        <v>572.6</v>
      </c>
      <c r="M280" s="10">
        <v>1637.6</v>
      </c>
      <c r="N280" s="10">
        <v>9104.4</v>
      </c>
      <c r="O280" s="10">
        <v>495.5</v>
      </c>
      <c r="P280" s="10">
        <v>0</v>
      </c>
      <c r="Q280" s="10">
        <f t="shared" si="114"/>
        <v>32804.199999999997</v>
      </c>
      <c r="R280" s="11">
        <v>1617280</v>
      </c>
      <c r="S280" s="17">
        <f t="shared" si="115"/>
        <v>178038268</v>
      </c>
      <c r="T280" s="10">
        <v>19761.400000000001</v>
      </c>
      <c r="U280" s="25"/>
      <c r="V280" s="46">
        <f t="shared" si="116"/>
        <v>19761.400000000001</v>
      </c>
      <c r="W280" s="25">
        <v>522</v>
      </c>
      <c r="X280" s="25">
        <v>0</v>
      </c>
      <c r="Y280" s="10">
        <f t="shared" si="117"/>
        <v>20283.400000000001</v>
      </c>
      <c r="Z280" s="10">
        <f t="shared" si="118"/>
        <v>710.7</v>
      </c>
      <c r="AA280" s="25">
        <v>572.6</v>
      </c>
      <c r="AB280" s="25">
        <f t="shared" si="119"/>
        <v>1637.6</v>
      </c>
      <c r="AC280" s="25">
        <f t="shared" si="120"/>
        <v>9104.4</v>
      </c>
      <c r="AD280" s="25">
        <f t="shared" si="121"/>
        <v>495.5</v>
      </c>
      <c r="AE280" s="25">
        <v>0</v>
      </c>
      <c r="AF280" s="10">
        <f t="shared" si="122"/>
        <v>32804.199999999997</v>
      </c>
      <c r="AG280" s="11">
        <f t="shared" si="123"/>
        <v>1617280</v>
      </c>
      <c r="AH280" s="17">
        <f t="shared" si="124"/>
        <v>185812863</v>
      </c>
      <c r="AI280" s="11">
        <f t="shared" si="125"/>
        <v>7774595</v>
      </c>
      <c r="AJ280" s="78"/>
      <c r="AK280" s="69">
        <v>500</v>
      </c>
      <c r="AL280" s="70">
        <f t="shared" si="126"/>
        <v>0</v>
      </c>
      <c r="AM280" s="1" t="b">
        <f t="shared" si="127"/>
        <v>0</v>
      </c>
      <c r="AN280" s="71">
        <f t="shared" si="128"/>
        <v>0</v>
      </c>
      <c r="AO280" s="72">
        <f t="shared" si="129"/>
        <v>0</v>
      </c>
      <c r="AP280" s="73">
        <f t="shared" si="130"/>
        <v>0</v>
      </c>
      <c r="AQ280" s="1" t="b">
        <f t="shared" si="131"/>
        <v>0</v>
      </c>
      <c r="AR280" s="1">
        <f t="shared" si="132"/>
        <v>0</v>
      </c>
      <c r="AS280" s="72">
        <f t="shared" si="133"/>
        <v>0</v>
      </c>
      <c r="AT280" s="73">
        <f t="shared" si="134"/>
        <v>0</v>
      </c>
      <c r="AU280" s="74">
        <f t="shared" si="135"/>
        <v>710.7</v>
      </c>
      <c r="AV280" s="75">
        <f t="shared" si="136"/>
        <v>710.7</v>
      </c>
      <c r="AW280" s="78"/>
      <c r="AX280" s="33">
        <v>500</v>
      </c>
      <c r="AY280" s="34" t="s">
        <v>414</v>
      </c>
      <c r="AZ280" s="34" t="s">
        <v>418</v>
      </c>
      <c r="BA280" s="43" t="s">
        <v>447</v>
      </c>
      <c r="BB280" s="44">
        <v>0</v>
      </c>
      <c r="BC280" s="43" t="str">
        <f t="shared" si="140"/>
        <v>NO</v>
      </c>
      <c r="BD280" s="45">
        <f t="shared" si="137"/>
        <v>322.60000000000002</v>
      </c>
      <c r="BE280" s="43" t="str">
        <f t="shared" si="138"/>
        <v>NO</v>
      </c>
      <c r="BF280" s="43" t="str">
        <f t="shared" si="139"/>
        <v>NO</v>
      </c>
    </row>
    <row r="281" spans="1:58" x14ac:dyDescent="0.35">
      <c r="A281" s="9">
        <v>501</v>
      </c>
      <c r="B281" s="1" t="s">
        <v>361</v>
      </c>
      <c r="C281" s="1" t="s">
        <v>366</v>
      </c>
      <c r="D281" s="26">
        <v>11840.6</v>
      </c>
      <c r="E281" s="32">
        <v>11531.8</v>
      </c>
      <c r="F281" s="10">
        <v>11686.2</v>
      </c>
      <c r="G281" s="10">
        <v>234</v>
      </c>
      <c r="H281" s="10">
        <v>0</v>
      </c>
      <c r="I281" s="10">
        <f t="shared" si="113"/>
        <v>11920.2</v>
      </c>
      <c r="J281" s="10">
        <v>417.7</v>
      </c>
      <c r="K281" s="11">
        <v>620680</v>
      </c>
      <c r="L281" s="10">
        <v>115.4</v>
      </c>
      <c r="M281" s="10">
        <v>254.2</v>
      </c>
      <c r="N281" s="10">
        <v>4782.7</v>
      </c>
      <c r="O281" s="10">
        <v>203.6</v>
      </c>
      <c r="P281" s="10">
        <v>0</v>
      </c>
      <c r="Q281" s="10">
        <f t="shared" si="114"/>
        <v>17693.8</v>
      </c>
      <c r="R281" s="11">
        <v>2071625</v>
      </c>
      <c r="S281" s="17">
        <f t="shared" si="115"/>
        <v>97228881</v>
      </c>
      <c r="T281" s="10">
        <v>11645.3</v>
      </c>
      <c r="U281" s="25"/>
      <c r="V281" s="46">
        <f t="shared" si="116"/>
        <v>11645.3</v>
      </c>
      <c r="W281" s="25">
        <v>234</v>
      </c>
      <c r="X281" s="25">
        <v>0</v>
      </c>
      <c r="Y281" s="10">
        <f t="shared" si="117"/>
        <v>11879.3</v>
      </c>
      <c r="Z281" s="10">
        <f t="shared" si="118"/>
        <v>416.3</v>
      </c>
      <c r="AA281" s="25">
        <v>115.4</v>
      </c>
      <c r="AB281" s="25">
        <f t="shared" si="119"/>
        <v>254.2</v>
      </c>
      <c r="AC281" s="25">
        <f t="shared" si="120"/>
        <v>4782.7</v>
      </c>
      <c r="AD281" s="25">
        <f t="shared" si="121"/>
        <v>203.6</v>
      </c>
      <c r="AE281" s="25">
        <v>0</v>
      </c>
      <c r="AF281" s="10">
        <f t="shared" si="122"/>
        <v>17651.5</v>
      </c>
      <c r="AG281" s="11">
        <f t="shared" si="123"/>
        <v>2071625</v>
      </c>
      <c r="AH281" s="17">
        <f t="shared" si="124"/>
        <v>101184798</v>
      </c>
      <c r="AI281" s="11">
        <f t="shared" si="125"/>
        <v>3955917</v>
      </c>
      <c r="AJ281" s="78"/>
      <c r="AK281" s="69">
        <v>501</v>
      </c>
      <c r="AL281" s="70">
        <f t="shared" si="126"/>
        <v>0</v>
      </c>
      <c r="AM281" s="1" t="b">
        <f t="shared" si="127"/>
        <v>0</v>
      </c>
      <c r="AN281" s="71">
        <f t="shared" si="128"/>
        <v>0</v>
      </c>
      <c r="AO281" s="72">
        <f t="shared" si="129"/>
        <v>0</v>
      </c>
      <c r="AP281" s="73">
        <f t="shared" si="130"/>
        <v>0</v>
      </c>
      <c r="AQ281" s="1" t="b">
        <f t="shared" si="131"/>
        <v>0</v>
      </c>
      <c r="AR281" s="1">
        <f t="shared" si="132"/>
        <v>0</v>
      </c>
      <c r="AS281" s="72">
        <f t="shared" si="133"/>
        <v>0</v>
      </c>
      <c r="AT281" s="73">
        <f t="shared" si="134"/>
        <v>0</v>
      </c>
      <c r="AU281" s="74">
        <f t="shared" si="135"/>
        <v>416.3</v>
      </c>
      <c r="AV281" s="75">
        <f t="shared" si="136"/>
        <v>416.3</v>
      </c>
      <c r="AW281" s="78"/>
      <c r="AX281" s="33">
        <v>501</v>
      </c>
      <c r="AY281" s="34" t="s">
        <v>361</v>
      </c>
      <c r="AZ281" s="34" t="s">
        <v>366</v>
      </c>
      <c r="BA281" s="43" t="s">
        <v>447</v>
      </c>
      <c r="BB281" s="44">
        <v>0</v>
      </c>
      <c r="BC281" s="43" t="str">
        <f t="shared" si="140"/>
        <v>NO</v>
      </c>
      <c r="BD281" s="45">
        <f t="shared" si="137"/>
        <v>113.5</v>
      </c>
      <c r="BE281" s="43" t="str">
        <f t="shared" si="138"/>
        <v>NO</v>
      </c>
      <c r="BF281" s="43" t="str">
        <f t="shared" si="139"/>
        <v>NO</v>
      </c>
    </row>
    <row r="282" spans="1:58" x14ac:dyDescent="0.35">
      <c r="A282" s="9">
        <v>502</v>
      </c>
      <c r="B282" s="1" t="s">
        <v>118</v>
      </c>
      <c r="C282" s="1" t="s">
        <v>120</v>
      </c>
      <c r="D282" s="26">
        <v>103</v>
      </c>
      <c r="E282" s="32">
        <v>110</v>
      </c>
      <c r="F282" s="10">
        <v>117</v>
      </c>
      <c r="G282" s="10">
        <v>5</v>
      </c>
      <c r="H282" s="10">
        <v>0</v>
      </c>
      <c r="I282" s="10">
        <f t="shared" si="113"/>
        <v>122</v>
      </c>
      <c r="J282" s="10">
        <v>116.6</v>
      </c>
      <c r="K282" s="11">
        <v>95291</v>
      </c>
      <c r="L282" s="10">
        <v>17.7</v>
      </c>
      <c r="M282" s="10">
        <v>7.2</v>
      </c>
      <c r="N282" s="10">
        <v>41.9</v>
      </c>
      <c r="O282" s="10">
        <v>0.6</v>
      </c>
      <c r="P282" s="10">
        <v>0</v>
      </c>
      <c r="Q282" s="10">
        <f t="shared" si="114"/>
        <v>306</v>
      </c>
      <c r="R282" s="11">
        <v>0</v>
      </c>
      <c r="S282" s="17">
        <f t="shared" si="115"/>
        <v>1645668</v>
      </c>
      <c r="T282" s="10">
        <v>117</v>
      </c>
      <c r="U282" s="25"/>
      <c r="V282" s="46">
        <f t="shared" si="116"/>
        <v>117</v>
      </c>
      <c r="W282" s="25">
        <v>5</v>
      </c>
      <c r="X282" s="25">
        <v>0</v>
      </c>
      <c r="Y282" s="10">
        <f t="shared" si="117"/>
        <v>122</v>
      </c>
      <c r="Z282" s="10">
        <f t="shared" si="118"/>
        <v>116.6</v>
      </c>
      <c r="AA282" s="25">
        <v>17.7</v>
      </c>
      <c r="AB282" s="25">
        <f t="shared" si="119"/>
        <v>7.2</v>
      </c>
      <c r="AC282" s="25">
        <f t="shared" si="120"/>
        <v>41.9</v>
      </c>
      <c r="AD282" s="25">
        <f t="shared" si="121"/>
        <v>0.6</v>
      </c>
      <c r="AE282" s="25">
        <v>0</v>
      </c>
      <c r="AF282" s="10">
        <f t="shared" si="122"/>
        <v>306</v>
      </c>
      <c r="AG282" s="11">
        <f t="shared" si="123"/>
        <v>0</v>
      </c>
      <c r="AH282" s="17">
        <f t="shared" si="124"/>
        <v>1718190</v>
      </c>
      <c r="AI282" s="11">
        <f t="shared" si="125"/>
        <v>72522</v>
      </c>
      <c r="AJ282" s="78"/>
      <c r="AK282" s="69">
        <v>502</v>
      </c>
      <c r="AL282" s="70">
        <f t="shared" si="126"/>
        <v>0</v>
      </c>
      <c r="AM282" s="1" t="b">
        <f t="shared" si="127"/>
        <v>1</v>
      </c>
      <c r="AN282" s="71">
        <f t="shared" si="128"/>
        <v>212.41</v>
      </c>
      <c r="AO282" s="72">
        <f t="shared" si="129"/>
        <v>0.95601499999999995</v>
      </c>
      <c r="AP282" s="73">
        <f t="shared" si="130"/>
        <v>116.6</v>
      </c>
      <c r="AQ282" s="1" t="b">
        <f t="shared" si="131"/>
        <v>0</v>
      </c>
      <c r="AR282" s="1">
        <f t="shared" si="132"/>
        <v>0</v>
      </c>
      <c r="AS282" s="72">
        <f t="shared" si="133"/>
        <v>0</v>
      </c>
      <c r="AT282" s="73">
        <f t="shared" si="134"/>
        <v>0</v>
      </c>
      <c r="AU282" s="74">
        <f t="shared" si="135"/>
        <v>0</v>
      </c>
      <c r="AV282" s="75">
        <f t="shared" si="136"/>
        <v>116.6</v>
      </c>
      <c r="AW282" s="78"/>
      <c r="AX282" s="33">
        <v>502</v>
      </c>
      <c r="AY282" s="34" t="s">
        <v>118</v>
      </c>
      <c r="AZ282" s="34" t="s">
        <v>120</v>
      </c>
      <c r="BA282" s="43" t="s">
        <v>447</v>
      </c>
      <c r="BB282" s="44">
        <v>0</v>
      </c>
      <c r="BC282" s="43" t="str">
        <f t="shared" si="140"/>
        <v>NO</v>
      </c>
      <c r="BD282" s="45">
        <f t="shared" si="137"/>
        <v>7</v>
      </c>
      <c r="BE282" s="43" t="str">
        <f t="shared" si="138"/>
        <v>NO</v>
      </c>
      <c r="BF282" s="43" t="str">
        <f t="shared" si="139"/>
        <v>NO</v>
      </c>
    </row>
    <row r="283" spans="1:58" x14ac:dyDescent="0.35">
      <c r="A283" s="9">
        <v>503</v>
      </c>
      <c r="B283" s="1" t="s">
        <v>209</v>
      </c>
      <c r="C283" s="1" t="s">
        <v>210</v>
      </c>
      <c r="D283" s="26">
        <v>1248.5999999999999</v>
      </c>
      <c r="E283" s="32">
        <v>1235.9000000000001</v>
      </c>
      <c r="F283" s="10">
        <v>1242.3</v>
      </c>
      <c r="G283" s="10">
        <v>32</v>
      </c>
      <c r="H283" s="10">
        <v>0</v>
      </c>
      <c r="I283" s="10">
        <f t="shared" si="113"/>
        <v>1274.3</v>
      </c>
      <c r="J283" s="10">
        <v>204.7</v>
      </c>
      <c r="K283" s="11">
        <v>99978</v>
      </c>
      <c r="L283" s="10">
        <v>18.600000000000001</v>
      </c>
      <c r="M283" s="10">
        <v>3.9</v>
      </c>
      <c r="N283" s="10">
        <v>471.2</v>
      </c>
      <c r="O283" s="10">
        <v>21.7</v>
      </c>
      <c r="P283" s="10">
        <v>0</v>
      </c>
      <c r="Q283" s="10">
        <f t="shared" si="114"/>
        <v>1994.4</v>
      </c>
      <c r="R283" s="11">
        <v>47040</v>
      </c>
      <c r="S283" s="17">
        <f t="shared" si="115"/>
        <v>10772923</v>
      </c>
      <c r="T283" s="10">
        <v>1192.5</v>
      </c>
      <c r="U283" s="25"/>
      <c r="V283" s="46">
        <f t="shared" si="116"/>
        <v>1192.5</v>
      </c>
      <c r="W283" s="25">
        <v>32</v>
      </c>
      <c r="X283" s="25">
        <v>0</v>
      </c>
      <c r="Y283" s="10">
        <f t="shared" si="117"/>
        <v>1224.5</v>
      </c>
      <c r="Z283" s="10">
        <f t="shared" si="118"/>
        <v>208.3</v>
      </c>
      <c r="AA283" s="25">
        <v>18.600000000000001</v>
      </c>
      <c r="AB283" s="25">
        <f t="shared" si="119"/>
        <v>3.9</v>
      </c>
      <c r="AC283" s="25">
        <f t="shared" si="120"/>
        <v>471.2</v>
      </c>
      <c r="AD283" s="25">
        <f t="shared" si="121"/>
        <v>21.7</v>
      </c>
      <c r="AE283" s="25">
        <v>0</v>
      </c>
      <c r="AF283" s="10">
        <f t="shared" si="122"/>
        <v>1948.2</v>
      </c>
      <c r="AG283" s="11">
        <f t="shared" si="123"/>
        <v>47040</v>
      </c>
      <c r="AH283" s="17">
        <f t="shared" si="124"/>
        <v>10986183</v>
      </c>
      <c r="AI283" s="11">
        <f t="shared" si="125"/>
        <v>213260</v>
      </c>
      <c r="AJ283" s="78"/>
      <c r="AK283" s="69">
        <v>503</v>
      </c>
      <c r="AL283" s="70">
        <f t="shared" si="126"/>
        <v>0</v>
      </c>
      <c r="AM283" s="1" t="b">
        <f t="shared" si="127"/>
        <v>0</v>
      </c>
      <c r="AN283" s="71">
        <f t="shared" si="128"/>
        <v>0</v>
      </c>
      <c r="AO283" s="72">
        <f t="shared" si="129"/>
        <v>0</v>
      </c>
      <c r="AP283" s="73">
        <f t="shared" si="130"/>
        <v>0</v>
      </c>
      <c r="AQ283" s="1" t="b">
        <f t="shared" si="131"/>
        <v>1</v>
      </c>
      <c r="AR283" s="1">
        <f t="shared" si="132"/>
        <v>1144.0688</v>
      </c>
      <c r="AS283" s="72">
        <f t="shared" si="133"/>
        <v>0.17008899999999999</v>
      </c>
      <c r="AT283" s="73">
        <f t="shared" si="134"/>
        <v>208.3</v>
      </c>
      <c r="AU283" s="74">
        <f t="shared" si="135"/>
        <v>0</v>
      </c>
      <c r="AV283" s="75">
        <f t="shared" si="136"/>
        <v>208.3</v>
      </c>
      <c r="AW283" s="78"/>
      <c r="AX283" s="33">
        <v>503</v>
      </c>
      <c r="AY283" s="34" t="s">
        <v>209</v>
      </c>
      <c r="AZ283" s="34" t="s">
        <v>210</v>
      </c>
      <c r="BA283" s="43" t="s">
        <v>447</v>
      </c>
      <c r="BB283" s="44">
        <v>0</v>
      </c>
      <c r="BC283" s="43" t="str">
        <f t="shared" si="140"/>
        <v>NO</v>
      </c>
      <c r="BD283" s="45">
        <f t="shared" si="137"/>
        <v>-43.4</v>
      </c>
      <c r="BE283" s="43" t="str">
        <f t="shared" si="138"/>
        <v>YES</v>
      </c>
      <c r="BF283" s="43" t="str">
        <f t="shared" si="139"/>
        <v>NO</v>
      </c>
    </row>
    <row r="284" spans="1:58" x14ac:dyDescent="0.35">
      <c r="A284" s="9">
        <v>504</v>
      </c>
      <c r="B284" s="1" t="s">
        <v>209</v>
      </c>
      <c r="C284" s="1" t="s">
        <v>211</v>
      </c>
      <c r="D284" s="26">
        <v>479.5</v>
      </c>
      <c r="E284" s="32">
        <v>475.5</v>
      </c>
      <c r="F284" s="10">
        <v>477.5</v>
      </c>
      <c r="G284" s="10">
        <v>9.5</v>
      </c>
      <c r="H284" s="10">
        <v>0</v>
      </c>
      <c r="I284" s="10">
        <f t="shared" si="113"/>
        <v>487</v>
      </c>
      <c r="J284" s="10">
        <v>204.9</v>
      </c>
      <c r="K284" s="11">
        <v>41228</v>
      </c>
      <c r="L284" s="10">
        <v>7.7</v>
      </c>
      <c r="M284" s="10">
        <v>0</v>
      </c>
      <c r="N284" s="10">
        <v>127.9</v>
      </c>
      <c r="O284" s="10">
        <v>4.3</v>
      </c>
      <c r="P284" s="10">
        <v>0</v>
      </c>
      <c r="Q284" s="10">
        <f t="shared" si="114"/>
        <v>831.8</v>
      </c>
      <c r="R284" s="11">
        <v>0</v>
      </c>
      <c r="S284" s="17">
        <f t="shared" si="115"/>
        <v>4473420</v>
      </c>
      <c r="T284" s="10">
        <v>457</v>
      </c>
      <c r="U284" s="25"/>
      <c r="V284" s="46">
        <f t="shared" si="116"/>
        <v>457</v>
      </c>
      <c r="W284" s="25">
        <v>9.5</v>
      </c>
      <c r="X284" s="25">
        <v>0</v>
      </c>
      <c r="Y284" s="10">
        <f t="shared" si="117"/>
        <v>466.5</v>
      </c>
      <c r="Z284" s="10">
        <f t="shared" si="118"/>
        <v>199.5</v>
      </c>
      <c r="AA284" s="25">
        <v>7.7</v>
      </c>
      <c r="AB284" s="25">
        <f t="shared" si="119"/>
        <v>0</v>
      </c>
      <c r="AC284" s="25">
        <f t="shared" si="120"/>
        <v>127.9</v>
      </c>
      <c r="AD284" s="25">
        <f t="shared" si="121"/>
        <v>4.3</v>
      </c>
      <c r="AE284" s="25">
        <v>0</v>
      </c>
      <c r="AF284" s="10">
        <f t="shared" si="122"/>
        <v>805.9</v>
      </c>
      <c r="AG284" s="11">
        <f t="shared" si="123"/>
        <v>0</v>
      </c>
      <c r="AH284" s="17">
        <f t="shared" si="124"/>
        <v>4525129</v>
      </c>
      <c r="AI284" s="11">
        <f t="shared" si="125"/>
        <v>51709</v>
      </c>
      <c r="AJ284" s="78"/>
      <c r="AK284" s="69">
        <v>504</v>
      </c>
      <c r="AL284" s="70">
        <f t="shared" si="126"/>
        <v>0</v>
      </c>
      <c r="AM284" s="1" t="b">
        <f t="shared" si="127"/>
        <v>0</v>
      </c>
      <c r="AN284" s="71">
        <f t="shared" si="128"/>
        <v>0</v>
      </c>
      <c r="AO284" s="72">
        <f t="shared" si="129"/>
        <v>0</v>
      </c>
      <c r="AP284" s="73">
        <f t="shared" si="130"/>
        <v>0</v>
      </c>
      <c r="AQ284" s="1" t="b">
        <f t="shared" si="131"/>
        <v>1</v>
      </c>
      <c r="AR284" s="1">
        <f t="shared" si="132"/>
        <v>206.0438</v>
      </c>
      <c r="AS284" s="72">
        <f t="shared" si="133"/>
        <v>0.427618</v>
      </c>
      <c r="AT284" s="73">
        <f t="shared" si="134"/>
        <v>199.5</v>
      </c>
      <c r="AU284" s="74">
        <f t="shared" si="135"/>
        <v>0</v>
      </c>
      <c r="AV284" s="75">
        <f t="shared" si="136"/>
        <v>199.5</v>
      </c>
      <c r="AW284" s="78"/>
      <c r="AX284" s="33">
        <v>504</v>
      </c>
      <c r="AY284" s="34" t="s">
        <v>209</v>
      </c>
      <c r="AZ284" s="34" t="s">
        <v>211</v>
      </c>
      <c r="BA284" s="43" t="s">
        <v>447</v>
      </c>
      <c r="BB284" s="44">
        <v>1</v>
      </c>
      <c r="BC284" s="43" t="str">
        <f t="shared" si="140"/>
        <v>YES</v>
      </c>
      <c r="BD284" s="45">
        <f t="shared" si="137"/>
        <v>-18.5</v>
      </c>
      <c r="BE284" s="43" t="str">
        <f t="shared" si="138"/>
        <v>YES</v>
      </c>
      <c r="BF284" s="43" t="str">
        <f t="shared" si="139"/>
        <v>NO</v>
      </c>
    </row>
    <row r="285" spans="1:58" x14ac:dyDescent="0.35">
      <c r="A285" s="9">
        <v>505</v>
      </c>
      <c r="B285" s="1" t="s">
        <v>209</v>
      </c>
      <c r="C285" s="1" t="s">
        <v>212</v>
      </c>
      <c r="D285" s="26">
        <v>362.5</v>
      </c>
      <c r="E285" s="32">
        <v>372.5</v>
      </c>
      <c r="F285" s="10">
        <v>372.5</v>
      </c>
      <c r="G285" s="10">
        <v>5.3</v>
      </c>
      <c r="H285" s="10">
        <v>0</v>
      </c>
      <c r="I285" s="10">
        <f t="shared" si="113"/>
        <v>377.8</v>
      </c>
      <c r="J285" s="10">
        <v>172.9</v>
      </c>
      <c r="K285" s="11">
        <v>53204</v>
      </c>
      <c r="L285" s="10">
        <v>9.9</v>
      </c>
      <c r="M285" s="10">
        <v>0.6</v>
      </c>
      <c r="N285" s="10">
        <v>97.6</v>
      </c>
      <c r="O285" s="10">
        <v>13.8</v>
      </c>
      <c r="P285" s="10">
        <v>0</v>
      </c>
      <c r="Q285" s="10">
        <f t="shared" si="114"/>
        <v>672.6</v>
      </c>
      <c r="R285" s="11">
        <v>0</v>
      </c>
      <c r="S285" s="17">
        <f t="shared" si="115"/>
        <v>3617243</v>
      </c>
      <c r="T285" s="10">
        <v>369.5</v>
      </c>
      <c r="U285" s="25"/>
      <c r="V285" s="46">
        <f t="shared" si="116"/>
        <v>369.5</v>
      </c>
      <c r="W285" s="25">
        <v>5.3</v>
      </c>
      <c r="X285" s="25">
        <v>0</v>
      </c>
      <c r="Y285" s="10">
        <f t="shared" si="117"/>
        <v>374.8</v>
      </c>
      <c r="Z285" s="10">
        <f t="shared" si="118"/>
        <v>171.9</v>
      </c>
      <c r="AA285" s="25">
        <v>9.9</v>
      </c>
      <c r="AB285" s="25">
        <f t="shared" si="119"/>
        <v>0.6</v>
      </c>
      <c r="AC285" s="25">
        <f t="shared" si="120"/>
        <v>97.6</v>
      </c>
      <c r="AD285" s="25">
        <f t="shared" si="121"/>
        <v>13.8</v>
      </c>
      <c r="AE285" s="25">
        <v>0</v>
      </c>
      <c r="AF285" s="10">
        <f t="shared" si="122"/>
        <v>668.6</v>
      </c>
      <c r="AG285" s="11">
        <f t="shared" si="123"/>
        <v>0</v>
      </c>
      <c r="AH285" s="17">
        <f t="shared" si="124"/>
        <v>3754189</v>
      </c>
      <c r="AI285" s="11">
        <f t="shared" si="125"/>
        <v>136946</v>
      </c>
      <c r="AJ285" s="78"/>
      <c r="AK285" s="69">
        <v>505</v>
      </c>
      <c r="AL285" s="70">
        <f t="shared" si="126"/>
        <v>0</v>
      </c>
      <c r="AM285" s="1" t="b">
        <f t="shared" si="127"/>
        <v>0</v>
      </c>
      <c r="AN285" s="71">
        <f t="shared" si="128"/>
        <v>0</v>
      </c>
      <c r="AO285" s="72">
        <f t="shared" si="129"/>
        <v>0</v>
      </c>
      <c r="AP285" s="73">
        <f t="shared" si="130"/>
        <v>0</v>
      </c>
      <c r="AQ285" s="1" t="b">
        <f t="shared" si="131"/>
        <v>1</v>
      </c>
      <c r="AR285" s="1">
        <f t="shared" si="132"/>
        <v>92.564999999999998</v>
      </c>
      <c r="AS285" s="72">
        <f t="shared" si="133"/>
        <v>0.45877299999999999</v>
      </c>
      <c r="AT285" s="73">
        <f t="shared" si="134"/>
        <v>171.9</v>
      </c>
      <c r="AU285" s="74">
        <f t="shared" si="135"/>
        <v>0</v>
      </c>
      <c r="AV285" s="75">
        <f t="shared" si="136"/>
        <v>171.9</v>
      </c>
      <c r="AW285" s="78"/>
      <c r="AX285" s="33">
        <v>505</v>
      </c>
      <c r="AY285" s="34" t="s">
        <v>209</v>
      </c>
      <c r="AZ285" s="34" t="s">
        <v>212</v>
      </c>
      <c r="BA285" s="43" t="s">
        <v>447</v>
      </c>
      <c r="BB285" s="44">
        <v>0</v>
      </c>
      <c r="BC285" s="43" t="str">
        <f t="shared" si="140"/>
        <v>NO</v>
      </c>
      <c r="BD285" s="45">
        <f t="shared" si="137"/>
        <v>-3</v>
      </c>
      <c r="BE285" s="43" t="str">
        <f t="shared" si="138"/>
        <v>YES</v>
      </c>
      <c r="BF285" s="43" t="str">
        <f t="shared" si="139"/>
        <v>NO</v>
      </c>
    </row>
    <row r="286" spans="1:58" x14ac:dyDescent="0.35">
      <c r="A286" s="9">
        <v>506</v>
      </c>
      <c r="B286" s="1" t="s">
        <v>209</v>
      </c>
      <c r="C286" s="1" t="s">
        <v>213</v>
      </c>
      <c r="D286" s="26">
        <v>1443</v>
      </c>
      <c r="E286" s="32">
        <v>1396.6</v>
      </c>
      <c r="F286" s="10">
        <v>1419.8</v>
      </c>
      <c r="G286" s="10">
        <v>38</v>
      </c>
      <c r="H286" s="10">
        <v>0</v>
      </c>
      <c r="I286" s="10">
        <f t="shared" si="113"/>
        <v>1457.8</v>
      </c>
      <c r="J286" s="10">
        <v>132.4</v>
      </c>
      <c r="K286" s="11">
        <v>737307</v>
      </c>
      <c r="L286" s="10">
        <v>137.1</v>
      </c>
      <c r="M286" s="10">
        <v>0</v>
      </c>
      <c r="N286" s="10">
        <v>438.2</v>
      </c>
      <c r="O286" s="10">
        <v>24.5</v>
      </c>
      <c r="P286" s="10">
        <v>0</v>
      </c>
      <c r="Q286" s="10">
        <f t="shared" si="114"/>
        <v>2190</v>
      </c>
      <c r="R286" s="11">
        <v>170800</v>
      </c>
      <c r="S286" s="17">
        <f t="shared" si="115"/>
        <v>11948620</v>
      </c>
      <c r="T286" s="10">
        <v>1368.4</v>
      </c>
      <c r="U286" s="25"/>
      <c r="V286" s="46">
        <f t="shared" si="116"/>
        <v>1368.4</v>
      </c>
      <c r="W286" s="25">
        <v>38</v>
      </c>
      <c r="X286" s="25">
        <v>0</v>
      </c>
      <c r="Y286" s="10">
        <f t="shared" si="117"/>
        <v>1406.4</v>
      </c>
      <c r="Z286" s="10">
        <f t="shared" si="118"/>
        <v>152.30000000000001</v>
      </c>
      <c r="AA286" s="25">
        <v>137.1</v>
      </c>
      <c r="AB286" s="25">
        <f t="shared" si="119"/>
        <v>0</v>
      </c>
      <c r="AC286" s="25">
        <f t="shared" si="120"/>
        <v>438.2</v>
      </c>
      <c r="AD286" s="25">
        <f t="shared" si="121"/>
        <v>24.5</v>
      </c>
      <c r="AE286" s="25">
        <v>0</v>
      </c>
      <c r="AF286" s="10">
        <f t="shared" si="122"/>
        <v>2158.5</v>
      </c>
      <c r="AG286" s="11">
        <f t="shared" si="123"/>
        <v>170800</v>
      </c>
      <c r="AH286" s="17">
        <f t="shared" si="124"/>
        <v>12290778</v>
      </c>
      <c r="AI286" s="11">
        <f t="shared" si="125"/>
        <v>342158</v>
      </c>
      <c r="AJ286" s="78"/>
      <c r="AK286" s="69">
        <v>506</v>
      </c>
      <c r="AL286" s="70">
        <f t="shared" si="126"/>
        <v>0</v>
      </c>
      <c r="AM286" s="1" t="b">
        <f t="shared" si="127"/>
        <v>0</v>
      </c>
      <c r="AN286" s="71">
        <f t="shared" si="128"/>
        <v>0</v>
      </c>
      <c r="AO286" s="72">
        <f t="shared" si="129"/>
        <v>0</v>
      </c>
      <c r="AP286" s="73">
        <f t="shared" si="130"/>
        <v>0</v>
      </c>
      <c r="AQ286" s="1" t="b">
        <f t="shared" si="131"/>
        <v>1</v>
      </c>
      <c r="AR286" s="1">
        <f t="shared" si="132"/>
        <v>1369.17</v>
      </c>
      <c r="AS286" s="72">
        <f t="shared" si="133"/>
        <v>0.108288</v>
      </c>
      <c r="AT286" s="73">
        <f t="shared" si="134"/>
        <v>152.30000000000001</v>
      </c>
      <c r="AU286" s="74">
        <f t="shared" si="135"/>
        <v>0</v>
      </c>
      <c r="AV286" s="75">
        <f t="shared" si="136"/>
        <v>152.30000000000001</v>
      </c>
      <c r="AW286" s="78"/>
      <c r="AX286" s="33">
        <v>506</v>
      </c>
      <c r="AY286" s="34" t="s">
        <v>209</v>
      </c>
      <c r="AZ286" s="34" t="s">
        <v>213</v>
      </c>
      <c r="BA286" s="43" t="s">
        <v>447</v>
      </c>
      <c r="BB286" s="44">
        <v>1</v>
      </c>
      <c r="BC286" s="43" t="str">
        <f t="shared" si="140"/>
        <v>YES</v>
      </c>
      <c r="BD286" s="45">
        <f t="shared" si="137"/>
        <v>-28.2</v>
      </c>
      <c r="BE286" s="43" t="str">
        <f t="shared" si="138"/>
        <v>YES</v>
      </c>
      <c r="BF286" s="43" t="str">
        <f t="shared" si="139"/>
        <v>NO</v>
      </c>
    </row>
    <row r="287" spans="1:58" x14ac:dyDescent="0.35">
      <c r="A287" s="9">
        <v>507</v>
      </c>
      <c r="B287" s="1" t="s">
        <v>175</v>
      </c>
      <c r="C287" s="1" t="s">
        <v>177</v>
      </c>
      <c r="D287" s="26">
        <v>219.5</v>
      </c>
      <c r="E287" s="32">
        <v>225.5</v>
      </c>
      <c r="F287" s="10">
        <v>225.5</v>
      </c>
      <c r="G287" s="10">
        <v>5</v>
      </c>
      <c r="H287" s="10">
        <v>0</v>
      </c>
      <c r="I287" s="10">
        <f t="shared" si="113"/>
        <v>230.5</v>
      </c>
      <c r="J287" s="10">
        <v>154.1</v>
      </c>
      <c r="K287" s="11">
        <v>90384</v>
      </c>
      <c r="L287" s="10">
        <v>16.8</v>
      </c>
      <c r="M287" s="10">
        <v>29.5</v>
      </c>
      <c r="N287" s="10">
        <v>81.900000000000006</v>
      </c>
      <c r="O287" s="10">
        <v>7.2</v>
      </c>
      <c r="P287" s="10">
        <v>0</v>
      </c>
      <c r="Q287" s="10">
        <f t="shared" si="114"/>
        <v>520</v>
      </c>
      <c r="R287" s="11">
        <v>0</v>
      </c>
      <c r="S287" s="17">
        <f t="shared" si="115"/>
        <v>2796560</v>
      </c>
      <c r="T287" s="10">
        <v>222.5</v>
      </c>
      <c r="U287" s="25"/>
      <c r="V287" s="46">
        <f t="shared" si="116"/>
        <v>222.5</v>
      </c>
      <c r="W287" s="25">
        <v>5</v>
      </c>
      <c r="X287" s="25">
        <v>0</v>
      </c>
      <c r="Y287" s="10">
        <f t="shared" si="117"/>
        <v>227.5</v>
      </c>
      <c r="Z287" s="10">
        <f t="shared" si="118"/>
        <v>153.9</v>
      </c>
      <c r="AA287" s="25">
        <v>16.8</v>
      </c>
      <c r="AB287" s="25">
        <f t="shared" si="119"/>
        <v>29.5</v>
      </c>
      <c r="AC287" s="25">
        <f t="shared" si="120"/>
        <v>81.900000000000006</v>
      </c>
      <c r="AD287" s="25">
        <f t="shared" si="121"/>
        <v>7.2</v>
      </c>
      <c r="AE287" s="25">
        <v>0</v>
      </c>
      <c r="AF287" s="10">
        <f t="shared" si="122"/>
        <v>516.79999999999995</v>
      </c>
      <c r="AG287" s="11">
        <f t="shared" si="123"/>
        <v>0</v>
      </c>
      <c r="AH287" s="17">
        <f t="shared" si="124"/>
        <v>2901832</v>
      </c>
      <c r="AI287" s="11">
        <f t="shared" si="125"/>
        <v>105272</v>
      </c>
      <c r="AJ287" s="78"/>
      <c r="AK287" s="69">
        <v>507</v>
      </c>
      <c r="AL287" s="70">
        <f t="shared" si="126"/>
        <v>0</v>
      </c>
      <c r="AM287" s="1" t="b">
        <f t="shared" si="127"/>
        <v>1</v>
      </c>
      <c r="AN287" s="71">
        <f t="shared" si="128"/>
        <v>1231.0129999999999</v>
      </c>
      <c r="AO287" s="72">
        <f t="shared" si="129"/>
        <v>0.67636399999999997</v>
      </c>
      <c r="AP287" s="73">
        <f t="shared" si="130"/>
        <v>153.9</v>
      </c>
      <c r="AQ287" s="1" t="b">
        <f t="shared" si="131"/>
        <v>0</v>
      </c>
      <c r="AR287" s="1">
        <f t="shared" si="132"/>
        <v>0</v>
      </c>
      <c r="AS287" s="72">
        <f t="shared" si="133"/>
        <v>0</v>
      </c>
      <c r="AT287" s="73">
        <f t="shared" si="134"/>
        <v>0</v>
      </c>
      <c r="AU287" s="74">
        <f t="shared" si="135"/>
        <v>0</v>
      </c>
      <c r="AV287" s="75">
        <f t="shared" si="136"/>
        <v>153.9</v>
      </c>
      <c r="AW287" s="78"/>
      <c r="AX287" s="33">
        <v>507</v>
      </c>
      <c r="AY287" s="34" t="s">
        <v>175</v>
      </c>
      <c r="AZ287" s="34" t="s">
        <v>177</v>
      </c>
      <c r="BA287" s="43" t="s">
        <v>447</v>
      </c>
      <c r="BB287" s="44">
        <v>0</v>
      </c>
      <c r="BC287" s="43" t="str">
        <f t="shared" si="140"/>
        <v>NO</v>
      </c>
      <c r="BD287" s="45">
        <f t="shared" si="137"/>
        <v>-3</v>
      </c>
      <c r="BE287" s="43" t="str">
        <f t="shared" si="138"/>
        <v>YES</v>
      </c>
      <c r="BF287" s="43" t="str">
        <f t="shared" si="139"/>
        <v>NO</v>
      </c>
    </row>
    <row r="288" spans="1:58" x14ac:dyDescent="0.35">
      <c r="A288" s="9">
        <v>508</v>
      </c>
      <c r="B288" s="1" t="s">
        <v>69</v>
      </c>
      <c r="C288" s="1" t="s">
        <v>73</v>
      </c>
      <c r="D288" s="26">
        <v>774</v>
      </c>
      <c r="E288" s="32">
        <v>747</v>
      </c>
      <c r="F288" s="10">
        <v>760.5</v>
      </c>
      <c r="G288" s="10">
        <v>29</v>
      </c>
      <c r="H288" s="10">
        <v>0</v>
      </c>
      <c r="I288" s="10">
        <f t="shared" si="113"/>
        <v>789.5</v>
      </c>
      <c r="J288" s="10">
        <v>251</v>
      </c>
      <c r="K288" s="11">
        <v>80532</v>
      </c>
      <c r="L288" s="10">
        <v>15</v>
      </c>
      <c r="M288" s="10">
        <v>0.9</v>
      </c>
      <c r="N288" s="10">
        <v>279.2</v>
      </c>
      <c r="O288" s="10">
        <v>16.100000000000001</v>
      </c>
      <c r="P288" s="10">
        <v>0</v>
      </c>
      <c r="Q288" s="10">
        <f t="shared" si="114"/>
        <v>1351.7</v>
      </c>
      <c r="R288" s="11">
        <v>210889</v>
      </c>
      <c r="S288" s="17">
        <f t="shared" si="115"/>
        <v>7480332</v>
      </c>
      <c r="T288" s="10">
        <v>737.3</v>
      </c>
      <c r="U288" s="25"/>
      <c r="V288" s="46">
        <f t="shared" si="116"/>
        <v>737.3</v>
      </c>
      <c r="W288" s="25">
        <v>29</v>
      </c>
      <c r="X288" s="25">
        <v>0</v>
      </c>
      <c r="Y288" s="10">
        <f t="shared" si="117"/>
        <v>766.3</v>
      </c>
      <c r="Z288" s="10">
        <f t="shared" si="118"/>
        <v>249.6</v>
      </c>
      <c r="AA288" s="25">
        <v>15</v>
      </c>
      <c r="AB288" s="25">
        <f t="shared" si="119"/>
        <v>0.9</v>
      </c>
      <c r="AC288" s="25">
        <f t="shared" si="120"/>
        <v>279.2</v>
      </c>
      <c r="AD288" s="25">
        <f t="shared" si="121"/>
        <v>16.100000000000001</v>
      </c>
      <c r="AE288" s="25">
        <v>0</v>
      </c>
      <c r="AF288" s="10">
        <f t="shared" si="122"/>
        <v>1327.1</v>
      </c>
      <c r="AG288" s="11">
        <f t="shared" si="123"/>
        <v>210889</v>
      </c>
      <c r="AH288" s="17">
        <f t="shared" si="124"/>
        <v>7662556</v>
      </c>
      <c r="AI288" s="11">
        <f t="shared" si="125"/>
        <v>182224</v>
      </c>
      <c r="AJ288" s="78"/>
      <c r="AK288" s="69">
        <v>508</v>
      </c>
      <c r="AL288" s="70">
        <f t="shared" si="126"/>
        <v>0</v>
      </c>
      <c r="AM288" s="1" t="b">
        <f t="shared" si="127"/>
        <v>0</v>
      </c>
      <c r="AN288" s="71">
        <f t="shared" si="128"/>
        <v>0</v>
      </c>
      <c r="AO288" s="72">
        <f t="shared" si="129"/>
        <v>0</v>
      </c>
      <c r="AP288" s="73">
        <f t="shared" si="130"/>
        <v>0</v>
      </c>
      <c r="AQ288" s="1" t="b">
        <f t="shared" si="131"/>
        <v>1</v>
      </c>
      <c r="AR288" s="1">
        <f t="shared" si="132"/>
        <v>577.04629999999997</v>
      </c>
      <c r="AS288" s="72">
        <f t="shared" si="133"/>
        <v>0.325762</v>
      </c>
      <c r="AT288" s="73">
        <f t="shared" si="134"/>
        <v>249.6</v>
      </c>
      <c r="AU288" s="74">
        <f t="shared" si="135"/>
        <v>0</v>
      </c>
      <c r="AV288" s="75">
        <f t="shared" si="136"/>
        <v>249.6</v>
      </c>
      <c r="AW288" s="78"/>
      <c r="AX288" s="33">
        <v>508</v>
      </c>
      <c r="AY288" s="34" t="s">
        <v>69</v>
      </c>
      <c r="AZ288" s="34" t="s">
        <v>73</v>
      </c>
      <c r="BA288" s="43" t="s">
        <v>447</v>
      </c>
      <c r="BB288" s="44">
        <v>0</v>
      </c>
      <c r="BC288" s="43" t="str">
        <f t="shared" si="140"/>
        <v>NO</v>
      </c>
      <c r="BD288" s="45">
        <f t="shared" si="137"/>
        <v>-9.6999999999999993</v>
      </c>
      <c r="BE288" s="43" t="str">
        <f t="shared" si="138"/>
        <v>YES</v>
      </c>
      <c r="BF288" s="43" t="str">
        <f t="shared" si="139"/>
        <v>NO</v>
      </c>
    </row>
    <row r="289" spans="1:58" x14ac:dyDescent="0.35">
      <c r="A289" s="9">
        <v>509</v>
      </c>
      <c r="B289" s="1" t="s">
        <v>382</v>
      </c>
      <c r="C289" s="1" t="s">
        <v>389</v>
      </c>
      <c r="D289" s="26">
        <v>197.7</v>
      </c>
      <c r="E289" s="32">
        <v>198</v>
      </c>
      <c r="F289" s="10">
        <v>198</v>
      </c>
      <c r="G289" s="10">
        <v>4.5999999999999996</v>
      </c>
      <c r="H289" s="10">
        <v>0</v>
      </c>
      <c r="I289" s="10">
        <f t="shared" si="113"/>
        <v>202.6</v>
      </c>
      <c r="J289" s="10">
        <v>150.4</v>
      </c>
      <c r="K289" s="11">
        <v>72217</v>
      </c>
      <c r="L289" s="10">
        <v>13.4</v>
      </c>
      <c r="M289" s="10">
        <v>0</v>
      </c>
      <c r="N289" s="10">
        <v>31.9</v>
      </c>
      <c r="O289" s="10">
        <v>7.6</v>
      </c>
      <c r="P289" s="10">
        <v>0</v>
      </c>
      <c r="Q289" s="10">
        <f t="shared" si="114"/>
        <v>405.9</v>
      </c>
      <c r="R289" s="11">
        <v>0</v>
      </c>
      <c r="S289" s="17">
        <f t="shared" si="115"/>
        <v>2182930</v>
      </c>
      <c r="T289" s="10">
        <v>193.6</v>
      </c>
      <c r="U289" s="25"/>
      <c r="V289" s="46">
        <f t="shared" si="116"/>
        <v>193.6</v>
      </c>
      <c r="W289" s="25">
        <v>4.5999999999999996</v>
      </c>
      <c r="X289" s="25">
        <v>0</v>
      </c>
      <c r="Y289" s="10">
        <f t="shared" si="117"/>
        <v>198.2</v>
      </c>
      <c r="Z289" s="10">
        <f t="shared" si="118"/>
        <v>149.4</v>
      </c>
      <c r="AA289" s="25">
        <v>13.4</v>
      </c>
      <c r="AB289" s="25">
        <f t="shared" si="119"/>
        <v>0</v>
      </c>
      <c r="AC289" s="25">
        <f t="shared" si="120"/>
        <v>31.9</v>
      </c>
      <c r="AD289" s="25">
        <f t="shared" si="121"/>
        <v>7.6</v>
      </c>
      <c r="AE289" s="25">
        <v>0</v>
      </c>
      <c r="AF289" s="10">
        <f t="shared" si="122"/>
        <v>400.5</v>
      </c>
      <c r="AG289" s="11">
        <f t="shared" si="123"/>
        <v>0</v>
      </c>
      <c r="AH289" s="17">
        <f t="shared" si="124"/>
        <v>2248808</v>
      </c>
      <c r="AI289" s="11">
        <f t="shared" si="125"/>
        <v>65878</v>
      </c>
      <c r="AJ289" s="78"/>
      <c r="AK289" s="69">
        <v>509</v>
      </c>
      <c r="AL289" s="70">
        <f t="shared" si="126"/>
        <v>0</v>
      </c>
      <c r="AM289" s="1" t="b">
        <f t="shared" si="127"/>
        <v>1</v>
      </c>
      <c r="AN289" s="71">
        <f t="shared" si="128"/>
        <v>948.12099999999998</v>
      </c>
      <c r="AO289" s="72">
        <f t="shared" si="129"/>
        <v>0.75402999999999998</v>
      </c>
      <c r="AP289" s="73">
        <f t="shared" si="130"/>
        <v>149.4</v>
      </c>
      <c r="AQ289" s="1" t="b">
        <f t="shared" si="131"/>
        <v>0</v>
      </c>
      <c r="AR289" s="1">
        <f t="shared" si="132"/>
        <v>0</v>
      </c>
      <c r="AS289" s="72">
        <f t="shared" si="133"/>
        <v>0</v>
      </c>
      <c r="AT289" s="73">
        <f t="shared" si="134"/>
        <v>0</v>
      </c>
      <c r="AU289" s="74">
        <f t="shared" si="135"/>
        <v>0</v>
      </c>
      <c r="AV289" s="75">
        <f t="shared" si="136"/>
        <v>149.4</v>
      </c>
      <c r="AW289" s="78"/>
      <c r="AX289" s="33">
        <v>509</v>
      </c>
      <c r="AY289" s="34" t="s">
        <v>382</v>
      </c>
      <c r="AZ289" s="34" t="s">
        <v>389</v>
      </c>
      <c r="BA289" s="43" t="s">
        <v>447</v>
      </c>
      <c r="BB289" s="44">
        <v>0</v>
      </c>
      <c r="BC289" s="43" t="str">
        <f t="shared" si="140"/>
        <v>NO</v>
      </c>
      <c r="BD289" s="45">
        <f t="shared" si="137"/>
        <v>-4.4000000000000004</v>
      </c>
      <c r="BE289" s="43" t="str">
        <f t="shared" si="138"/>
        <v>YES</v>
      </c>
      <c r="BF289" s="43" t="str">
        <f t="shared" si="139"/>
        <v>NO</v>
      </c>
    </row>
    <row r="290" spans="1:58" x14ac:dyDescent="0.35">
      <c r="A290" s="9">
        <v>511</v>
      </c>
      <c r="B290" s="1" t="s">
        <v>166</v>
      </c>
      <c r="C290" s="1" t="s">
        <v>168</v>
      </c>
      <c r="D290" s="26">
        <v>163.1</v>
      </c>
      <c r="E290" s="32">
        <v>147</v>
      </c>
      <c r="F290" s="10">
        <v>156.69999999999999</v>
      </c>
      <c r="G290" s="10">
        <v>5.5</v>
      </c>
      <c r="H290" s="10">
        <v>0</v>
      </c>
      <c r="I290" s="10">
        <f t="shared" si="113"/>
        <v>162.19999999999999</v>
      </c>
      <c r="J290" s="10">
        <v>137.80000000000001</v>
      </c>
      <c r="K290" s="11">
        <v>21976</v>
      </c>
      <c r="L290" s="10">
        <v>4.0999999999999996</v>
      </c>
      <c r="M290" s="10">
        <v>0</v>
      </c>
      <c r="N290" s="10">
        <v>44.1</v>
      </c>
      <c r="O290" s="10">
        <v>2.7</v>
      </c>
      <c r="P290" s="10">
        <v>0</v>
      </c>
      <c r="Q290" s="10">
        <f t="shared" si="114"/>
        <v>350.9</v>
      </c>
      <c r="R290" s="11">
        <v>0</v>
      </c>
      <c r="S290" s="17">
        <f t="shared" si="115"/>
        <v>1887140</v>
      </c>
      <c r="T290" s="10">
        <v>156.69999999999999</v>
      </c>
      <c r="U290" s="25"/>
      <c r="V290" s="46">
        <f t="shared" si="116"/>
        <v>156.69999999999999</v>
      </c>
      <c r="W290" s="25">
        <v>5.5</v>
      </c>
      <c r="X290" s="25">
        <v>0</v>
      </c>
      <c r="Y290" s="10">
        <f t="shared" si="117"/>
        <v>162.19999999999999</v>
      </c>
      <c r="Z290" s="10">
        <f t="shared" si="118"/>
        <v>137.80000000000001</v>
      </c>
      <c r="AA290" s="25">
        <v>4.0999999999999996</v>
      </c>
      <c r="AB290" s="25">
        <f t="shared" si="119"/>
        <v>0</v>
      </c>
      <c r="AC290" s="25">
        <f t="shared" si="120"/>
        <v>44.1</v>
      </c>
      <c r="AD290" s="25">
        <f t="shared" si="121"/>
        <v>2.7</v>
      </c>
      <c r="AE290" s="25">
        <v>0</v>
      </c>
      <c r="AF290" s="10">
        <f t="shared" si="122"/>
        <v>350.9</v>
      </c>
      <c r="AG290" s="11">
        <f t="shared" si="123"/>
        <v>0</v>
      </c>
      <c r="AH290" s="17">
        <f t="shared" si="124"/>
        <v>1970304</v>
      </c>
      <c r="AI290" s="11">
        <f t="shared" si="125"/>
        <v>83164</v>
      </c>
      <c r="AJ290" s="78"/>
      <c r="AK290" s="69">
        <v>511</v>
      </c>
      <c r="AL290" s="70">
        <f t="shared" si="126"/>
        <v>0</v>
      </c>
      <c r="AM290" s="1" t="b">
        <f t="shared" si="127"/>
        <v>1</v>
      </c>
      <c r="AN290" s="71">
        <f t="shared" si="128"/>
        <v>600.54100000000005</v>
      </c>
      <c r="AO290" s="72">
        <f t="shared" si="129"/>
        <v>0.84945599999999999</v>
      </c>
      <c r="AP290" s="73">
        <f t="shared" si="130"/>
        <v>137.80000000000001</v>
      </c>
      <c r="AQ290" s="1" t="b">
        <f t="shared" si="131"/>
        <v>0</v>
      </c>
      <c r="AR290" s="1">
        <f t="shared" si="132"/>
        <v>0</v>
      </c>
      <c r="AS290" s="72">
        <f t="shared" si="133"/>
        <v>0</v>
      </c>
      <c r="AT290" s="73">
        <f t="shared" si="134"/>
        <v>0</v>
      </c>
      <c r="AU290" s="74">
        <f t="shared" si="135"/>
        <v>0</v>
      </c>
      <c r="AV290" s="75">
        <f t="shared" si="136"/>
        <v>137.80000000000001</v>
      </c>
      <c r="AW290" s="78"/>
      <c r="AX290" s="33">
        <v>511</v>
      </c>
      <c r="AY290" s="34" t="s">
        <v>166</v>
      </c>
      <c r="AZ290" s="34" t="s">
        <v>168</v>
      </c>
      <c r="BA290" s="43" t="s">
        <v>447</v>
      </c>
      <c r="BB290" s="44">
        <v>0</v>
      </c>
      <c r="BC290" s="43" t="str">
        <f t="shared" si="140"/>
        <v>NO</v>
      </c>
      <c r="BD290" s="45">
        <f t="shared" si="137"/>
        <v>9.6999999999999993</v>
      </c>
      <c r="BE290" s="43" t="str">
        <f t="shared" si="138"/>
        <v>NO</v>
      </c>
      <c r="BF290" s="43" t="str">
        <f t="shared" si="139"/>
        <v>NO</v>
      </c>
    </row>
    <row r="291" spans="1:58" x14ac:dyDescent="0.35">
      <c r="A291" s="9">
        <v>512</v>
      </c>
      <c r="B291" s="1" t="s">
        <v>193</v>
      </c>
      <c r="C291" s="1" t="s">
        <v>199</v>
      </c>
      <c r="D291" s="26">
        <v>25904.9</v>
      </c>
      <c r="E291" s="32">
        <v>25770.7</v>
      </c>
      <c r="F291" s="10">
        <v>25868.3</v>
      </c>
      <c r="G291" s="10">
        <v>136</v>
      </c>
      <c r="H291" s="10">
        <v>0</v>
      </c>
      <c r="I291" s="10">
        <f t="shared" si="113"/>
        <v>26004.3</v>
      </c>
      <c r="J291" s="10">
        <v>911.2</v>
      </c>
      <c r="K291" s="11">
        <v>3495408</v>
      </c>
      <c r="L291" s="10">
        <v>649.9</v>
      </c>
      <c r="M291" s="10">
        <v>555.4</v>
      </c>
      <c r="N291" s="10">
        <v>4466.8</v>
      </c>
      <c r="O291" s="10">
        <v>579.20000000000005</v>
      </c>
      <c r="P291" s="10">
        <v>2629.9</v>
      </c>
      <c r="Q291" s="10">
        <f t="shared" si="114"/>
        <v>35796.699999999997</v>
      </c>
      <c r="R291" s="11">
        <v>37690</v>
      </c>
      <c r="S291" s="17">
        <f t="shared" si="115"/>
        <v>192552343</v>
      </c>
      <c r="T291" s="10">
        <v>25868.3</v>
      </c>
      <c r="U291" s="25"/>
      <c r="V291" s="46">
        <f t="shared" si="116"/>
        <v>25868.3</v>
      </c>
      <c r="W291" s="25">
        <v>136</v>
      </c>
      <c r="X291" s="25">
        <v>0</v>
      </c>
      <c r="Y291" s="10">
        <f t="shared" si="117"/>
        <v>26004.3</v>
      </c>
      <c r="Z291" s="10">
        <f t="shared" si="118"/>
        <v>911.2</v>
      </c>
      <c r="AA291" s="25">
        <v>649.9</v>
      </c>
      <c r="AB291" s="25">
        <f t="shared" si="119"/>
        <v>555.4</v>
      </c>
      <c r="AC291" s="25">
        <f t="shared" si="120"/>
        <v>4466.8</v>
      </c>
      <c r="AD291" s="25">
        <f t="shared" si="121"/>
        <v>579.20000000000005</v>
      </c>
      <c r="AE291" s="25">
        <v>2629.9</v>
      </c>
      <c r="AF291" s="10">
        <f t="shared" si="122"/>
        <v>35796.699999999997</v>
      </c>
      <c r="AG291" s="11">
        <f t="shared" si="123"/>
        <v>37690</v>
      </c>
      <c r="AH291" s="17">
        <f t="shared" si="124"/>
        <v>201036161</v>
      </c>
      <c r="AI291" s="11">
        <f t="shared" si="125"/>
        <v>8483818</v>
      </c>
      <c r="AJ291" s="78"/>
      <c r="AK291" s="69">
        <v>512</v>
      </c>
      <c r="AL291" s="70">
        <f t="shared" si="126"/>
        <v>0</v>
      </c>
      <c r="AM291" s="1" t="b">
        <f t="shared" si="127"/>
        <v>0</v>
      </c>
      <c r="AN291" s="71">
        <f t="shared" si="128"/>
        <v>0</v>
      </c>
      <c r="AO291" s="72">
        <f t="shared" si="129"/>
        <v>0</v>
      </c>
      <c r="AP291" s="73">
        <f t="shared" si="130"/>
        <v>0</v>
      </c>
      <c r="AQ291" s="1" t="b">
        <f t="shared" si="131"/>
        <v>0</v>
      </c>
      <c r="AR291" s="1">
        <f t="shared" si="132"/>
        <v>0</v>
      </c>
      <c r="AS291" s="72">
        <f t="shared" si="133"/>
        <v>0</v>
      </c>
      <c r="AT291" s="73">
        <f t="shared" si="134"/>
        <v>0</v>
      </c>
      <c r="AU291" s="74">
        <f t="shared" si="135"/>
        <v>911.2</v>
      </c>
      <c r="AV291" s="75">
        <f t="shared" si="136"/>
        <v>911.2</v>
      </c>
      <c r="AW291" s="78"/>
      <c r="AX291" s="33">
        <v>512</v>
      </c>
      <c r="AY291" s="34" t="s">
        <v>193</v>
      </c>
      <c r="AZ291" s="34" t="s">
        <v>199</v>
      </c>
      <c r="BA291" s="43" t="s">
        <v>447</v>
      </c>
      <c r="BB291" s="44">
        <v>1</v>
      </c>
      <c r="BC291" s="43" t="str">
        <f t="shared" si="140"/>
        <v>YES</v>
      </c>
      <c r="BD291" s="45">
        <f t="shared" si="137"/>
        <v>97.6</v>
      </c>
      <c r="BE291" s="43" t="str">
        <f t="shared" si="138"/>
        <v>NO</v>
      </c>
      <c r="BF291" s="43" t="str">
        <f t="shared" si="139"/>
        <v>NO</v>
      </c>
    </row>
  </sheetData>
  <autoFilter ref="A6:BF291" xr:uid="{1555B9BB-66D5-480E-897C-DB53E51D7A49}">
    <sortState xmlns:xlrd2="http://schemas.microsoft.com/office/spreadsheetml/2017/richdata2" ref="A7:BF291">
      <sortCondition ref="A6:A291"/>
    </sortState>
  </autoFilter>
  <mergeCells count="3">
    <mergeCell ref="AL5:AU5"/>
    <mergeCell ref="AA2:AE2"/>
    <mergeCell ref="AX1:BF2"/>
  </mergeCells>
  <printOptions gridLines="1"/>
  <pageMargins left="0.5" right="0.2" top="0.5" bottom="0.5" header="0.3" footer="0.3"/>
  <pageSetup scale="58" orientation="landscape" r:id="rId1"/>
  <headerFooter>
    <oddFooter>&amp;RSF25-002</oddFooter>
  </headerFooter>
  <colBreaks count="1" manualBreakCount="1">
    <brk id="26" max="290"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980E6-B1C4-45B2-AE91-6F18C48BBE22}">
  <sheetPr>
    <tabColor rgb="FFFFFFCC"/>
  </sheetPr>
  <dimension ref="A1:Z11"/>
  <sheetViews>
    <sheetView workbookViewId="0">
      <selection activeCell="A3" sqref="A3"/>
    </sheetView>
  </sheetViews>
  <sheetFormatPr defaultRowHeight="15" x14ac:dyDescent="0.35"/>
  <cols>
    <col min="1" max="1" width="15.09765625" bestFit="1" customWidth="1"/>
    <col min="2" max="2" width="12.3984375" bestFit="1" customWidth="1"/>
    <col min="3" max="3" width="15.09765625" bestFit="1" customWidth="1"/>
    <col min="4" max="4" width="12.3984375" bestFit="1" customWidth="1"/>
    <col min="5" max="5" width="20" bestFit="1" customWidth="1"/>
    <col min="6" max="6" width="1.8984375" customWidth="1"/>
    <col min="7" max="7" width="15.09765625" bestFit="1" customWidth="1"/>
    <col min="8" max="8" width="12.3984375" bestFit="1" customWidth="1"/>
    <col min="9" max="9" width="11.09765625" customWidth="1"/>
    <col min="10" max="10" width="12.3984375" customWidth="1"/>
    <col min="12" max="12" width="24.69921875" bestFit="1" customWidth="1"/>
    <col min="13" max="13" width="1.8984375" customWidth="1"/>
    <col min="14" max="14" width="15.296875" bestFit="1" customWidth="1"/>
    <col min="15" max="15" width="24.69921875" bestFit="1" customWidth="1"/>
    <col min="16" max="16" width="1.8984375" customWidth="1"/>
    <col min="17" max="18" width="15.8984375" customWidth="1"/>
    <col min="19" max="19" width="26.8984375" bestFit="1" customWidth="1"/>
    <col min="20" max="20" width="1.8984375" customWidth="1"/>
    <col min="21" max="22" width="9.09765625" bestFit="1" customWidth="1"/>
    <col min="23" max="24" width="12.3984375" bestFit="1" customWidth="1"/>
    <col min="25" max="25" width="19.8984375" customWidth="1"/>
    <col min="26" max="26" width="1.8984375" customWidth="1"/>
  </cols>
  <sheetData>
    <row r="1" spans="1:26" x14ac:dyDescent="0.35">
      <c r="A1" s="12" t="s">
        <v>482</v>
      </c>
      <c r="B1" s="12" t="s">
        <v>440</v>
      </c>
      <c r="C1" s="12" t="s">
        <v>482</v>
      </c>
      <c r="D1" s="12" t="s">
        <v>440</v>
      </c>
      <c r="E1" s="47" t="s">
        <v>458</v>
      </c>
      <c r="F1" s="48"/>
      <c r="G1" s="12" t="s">
        <v>482</v>
      </c>
      <c r="H1" s="12" t="s">
        <v>440</v>
      </c>
      <c r="I1" s="12"/>
      <c r="J1" s="12"/>
      <c r="K1" s="12"/>
      <c r="L1" s="47" t="s">
        <v>459</v>
      </c>
      <c r="M1" s="48"/>
      <c r="N1" s="12" t="s">
        <v>482</v>
      </c>
      <c r="O1" s="47" t="s">
        <v>460</v>
      </c>
      <c r="P1" s="48"/>
      <c r="Q1" s="12" t="s">
        <v>440</v>
      </c>
      <c r="R1" s="12" t="s">
        <v>440</v>
      </c>
      <c r="S1" s="49" t="s">
        <v>461</v>
      </c>
      <c r="T1" s="48"/>
      <c r="U1" s="23">
        <v>45920</v>
      </c>
      <c r="V1" s="23">
        <v>45920</v>
      </c>
      <c r="W1" s="12" t="s">
        <v>440</v>
      </c>
      <c r="X1" s="12" t="s">
        <v>440</v>
      </c>
      <c r="Y1" s="47" t="s">
        <v>462</v>
      </c>
      <c r="Z1" s="48"/>
    </row>
    <row r="2" spans="1:26" ht="45.6" thickBot="1" x14ac:dyDescent="0.4">
      <c r="A2" s="50" t="s">
        <v>463</v>
      </c>
      <c r="B2" s="50" t="s">
        <v>464</v>
      </c>
      <c r="C2" s="50" t="s">
        <v>465</v>
      </c>
      <c r="D2" s="50" t="s">
        <v>466</v>
      </c>
      <c r="E2" s="51" t="s">
        <v>500</v>
      </c>
      <c r="F2" s="52"/>
      <c r="G2" s="50" t="s">
        <v>467</v>
      </c>
      <c r="H2" s="50" t="s">
        <v>468</v>
      </c>
      <c r="I2" s="50" t="s">
        <v>469</v>
      </c>
      <c r="J2" s="50" t="s">
        <v>470</v>
      </c>
      <c r="K2" s="50" t="s">
        <v>471</v>
      </c>
      <c r="L2" s="51" t="s">
        <v>501</v>
      </c>
      <c r="M2" s="52"/>
      <c r="N2" s="50" t="s">
        <v>472</v>
      </c>
      <c r="O2" s="51" t="s">
        <v>502</v>
      </c>
      <c r="P2" s="52"/>
      <c r="Q2" s="50" t="s">
        <v>473</v>
      </c>
      <c r="R2" s="50" t="s">
        <v>474</v>
      </c>
      <c r="S2" s="51" t="s">
        <v>483</v>
      </c>
      <c r="T2" s="52"/>
      <c r="U2" s="50" t="s">
        <v>475</v>
      </c>
      <c r="V2" s="50" t="s">
        <v>476</v>
      </c>
      <c r="W2" s="50" t="s">
        <v>477</v>
      </c>
      <c r="X2" s="50" t="s">
        <v>478</v>
      </c>
      <c r="Y2" s="51" t="s">
        <v>503</v>
      </c>
      <c r="Z2" s="52"/>
    </row>
    <row r="3" spans="1:26" ht="15.6" thickBot="1" x14ac:dyDescent="0.4">
      <c r="A3" s="53"/>
      <c r="B3" s="54">
        <f>SUM(A3/6)*0.395</f>
        <v>0</v>
      </c>
      <c r="C3" s="55"/>
      <c r="D3" s="54">
        <f>C3*0.185</f>
        <v>0</v>
      </c>
      <c r="E3" s="56">
        <f>MAX(B3,D3)</f>
        <v>0</v>
      </c>
      <c r="F3" s="57"/>
      <c r="G3" s="55"/>
      <c r="H3" s="54">
        <f>G3*0.484</f>
        <v>0</v>
      </c>
      <c r="I3" s="53"/>
      <c r="J3" s="53"/>
      <c r="K3" s="54">
        <f>MAX(I3+J3)</f>
        <v>0</v>
      </c>
      <c r="L3" s="56">
        <f>H3+K3</f>
        <v>0</v>
      </c>
      <c r="M3" s="57"/>
      <c r="N3" s="53"/>
      <c r="O3" s="56">
        <f>SUM(N3/6)*0.5</f>
        <v>0</v>
      </c>
      <c r="P3" s="57"/>
      <c r="Q3" s="55"/>
      <c r="R3" s="55"/>
      <c r="S3" s="56">
        <f>SUM(Q3/5088)+(R3/5088)</f>
        <v>0</v>
      </c>
      <c r="T3" s="57"/>
      <c r="U3" s="53"/>
      <c r="V3" s="53"/>
      <c r="W3" s="58"/>
      <c r="X3" s="58"/>
      <c r="Y3" s="59">
        <f>SUM(U3*5600)+(V3*5600)+(W3*709)+(X3*709)</f>
        <v>0</v>
      </c>
      <c r="Z3" s="57"/>
    </row>
    <row r="5" spans="1:26" ht="46.95" customHeight="1" x14ac:dyDescent="0.35">
      <c r="A5" s="86" t="s">
        <v>484</v>
      </c>
      <c r="B5" s="86"/>
      <c r="C5" s="86"/>
      <c r="D5" s="86"/>
      <c r="E5" s="86"/>
      <c r="F5" s="86"/>
      <c r="G5" s="86"/>
      <c r="H5" s="86"/>
      <c r="I5" s="86"/>
      <c r="J5" s="86"/>
      <c r="K5" s="86"/>
      <c r="L5" s="86"/>
    </row>
    <row r="7" spans="1:26" x14ac:dyDescent="0.35">
      <c r="A7" s="60" t="s">
        <v>479</v>
      </c>
    </row>
    <row r="9" spans="1:26" x14ac:dyDescent="0.35">
      <c r="A9" s="60" t="s">
        <v>480</v>
      </c>
    </row>
    <row r="11" spans="1:26" x14ac:dyDescent="0.35">
      <c r="A11" s="61" t="s">
        <v>481</v>
      </c>
    </row>
  </sheetData>
  <mergeCells count="1">
    <mergeCell ref="A5:L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B4302-3FC1-40FB-B6B0-63C21B26579B}">
  <dimension ref="A1:I289"/>
  <sheetViews>
    <sheetView workbookViewId="0">
      <selection activeCell="A3" sqref="A3"/>
    </sheetView>
  </sheetViews>
  <sheetFormatPr defaultRowHeight="15" x14ac:dyDescent="0.35"/>
  <cols>
    <col min="1" max="1" width="8.796875" style="33"/>
    <col min="2" max="2" width="10.5" style="34" bestFit="1" customWidth="1"/>
    <col min="3" max="3" width="21.5" style="34" bestFit="1" customWidth="1"/>
    <col min="4" max="4" width="8" style="34" bestFit="1" customWidth="1"/>
    <col min="5" max="5" width="10.5" style="34" customWidth="1"/>
    <col min="6" max="6" width="10.5" style="34" bestFit="1" customWidth="1"/>
    <col min="7" max="7" width="10.3984375" style="34" customWidth="1"/>
    <col min="8" max="9" width="10.3984375" style="34" bestFit="1" customWidth="1"/>
  </cols>
  <sheetData>
    <row r="1" spans="1:9" x14ac:dyDescent="0.35">
      <c r="D1" s="33" t="s">
        <v>0</v>
      </c>
      <c r="E1" s="33" t="s">
        <v>443</v>
      </c>
      <c r="F1" s="33" t="s">
        <v>1</v>
      </c>
      <c r="G1" s="33"/>
      <c r="H1" s="33" t="s">
        <v>2</v>
      </c>
      <c r="I1" s="33" t="s">
        <v>3</v>
      </c>
    </row>
    <row r="2" spans="1:9" x14ac:dyDescent="0.35">
      <c r="E2" s="33" t="s">
        <v>444</v>
      </c>
    </row>
    <row r="3" spans="1:9" ht="53.4" x14ac:dyDescent="0.35">
      <c r="A3" s="35" t="s">
        <v>20</v>
      </c>
      <c r="B3" s="35" t="s">
        <v>21</v>
      </c>
      <c r="C3" s="35" t="s">
        <v>22</v>
      </c>
      <c r="D3" s="36" t="s">
        <v>485</v>
      </c>
      <c r="E3" s="36" t="s">
        <v>445</v>
      </c>
      <c r="F3" s="37" t="s">
        <v>445</v>
      </c>
      <c r="G3" s="37" t="s">
        <v>451</v>
      </c>
      <c r="H3" s="37" t="s">
        <v>451</v>
      </c>
      <c r="I3" s="37" t="s">
        <v>446</v>
      </c>
    </row>
    <row r="4" spans="1:9" x14ac:dyDescent="0.35">
      <c r="A4" s="38" t="s">
        <v>29</v>
      </c>
      <c r="B4" s="38"/>
      <c r="C4" s="39" t="s">
        <v>30</v>
      </c>
      <c r="D4" s="40"/>
      <c r="E4" s="41">
        <f>SUM(E5:E289)</f>
        <v>144</v>
      </c>
      <c r="F4" s="42"/>
      <c r="G4" s="42"/>
      <c r="H4" s="42"/>
      <c r="I4" s="42"/>
    </row>
    <row r="5" spans="1:9" x14ac:dyDescent="0.35">
      <c r="A5" s="33">
        <v>101</v>
      </c>
      <c r="B5" s="34" t="s">
        <v>276</v>
      </c>
      <c r="C5" s="34" t="s">
        <v>277</v>
      </c>
      <c r="D5" s="43" t="s">
        <v>447</v>
      </c>
      <c r="E5" s="44">
        <v>1</v>
      </c>
      <c r="F5" s="43" t="str">
        <f>IF(E5&gt;0, "YES", "NO")</f>
        <v>YES</v>
      </c>
      <c r="G5" s="45">
        <f>'FY26 Estimates'!$T$7-'FY26 Estimates'!$E$7</f>
        <v>-27</v>
      </c>
      <c r="H5" s="43" t="str">
        <f t="shared" ref="H5:H68" si="0">IF(G5&lt;0, "YES", "NO")</f>
        <v>YES</v>
      </c>
      <c r="I5" s="43" t="str">
        <f t="shared" ref="I5:I68" si="1">IF(AND(D5="YES", F5="YES", H5="YES"), "YES", "NO")</f>
        <v>NO</v>
      </c>
    </row>
    <row r="6" spans="1:9" x14ac:dyDescent="0.35">
      <c r="A6" s="33">
        <v>102</v>
      </c>
      <c r="B6" s="34" t="s">
        <v>153</v>
      </c>
      <c r="C6" s="34" t="s">
        <v>154</v>
      </c>
      <c r="D6" s="43" t="s">
        <v>447</v>
      </c>
      <c r="E6" s="44">
        <v>0</v>
      </c>
      <c r="F6" s="43" t="s">
        <v>447</v>
      </c>
      <c r="G6" s="45">
        <f>'FY26 Estimates'!T8-'FY26 Estimates'!E8</f>
        <v>-44.7</v>
      </c>
      <c r="H6" s="43" t="str">
        <f t="shared" si="0"/>
        <v>YES</v>
      </c>
      <c r="I6" s="43" t="str">
        <f t="shared" si="1"/>
        <v>NO</v>
      </c>
    </row>
    <row r="7" spans="1:9" x14ac:dyDescent="0.35">
      <c r="A7" s="33">
        <v>103</v>
      </c>
      <c r="B7" s="34" t="s">
        <v>74</v>
      </c>
      <c r="C7" s="34" t="s">
        <v>75</v>
      </c>
      <c r="D7" s="43" t="s">
        <v>447</v>
      </c>
      <c r="E7" s="44">
        <v>0</v>
      </c>
      <c r="F7" s="43" t="str">
        <f t="shared" ref="F7:F70" si="2">IF(E7&gt;0, "YES", "NO")</f>
        <v>NO</v>
      </c>
      <c r="G7" s="45">
        <f>'FY26 Estimates'!T9-'FY26 Estimates'!E9</f>
        <v>2.5</v>
      </c>
      <c r="H7" s="43" t="str">
        <f t="shared" si="0"/>
        <v>NO</v>
      </c>
      <c r="I7" s="43" t="str">
        <f t="shared" si="1"/>
        <v>NO</v>
      </c>
    </row>
    <row r="8" spans="1:9" x14ac:dyDescent="0.35">
      <c r="A8" s="33">
        <v>105</v>
      </c>
      <c r="B8" s="34" t="s">
        <v>311</v>
      </c>
      <c r="C8" s="34" t="s">
        <v>312</v>
      </c>
      <c r="D8" s="43" t="s">
        <v>447</v>
      </c>
      <c r="E8" s="44">
        <v>0</v>
      </c>
      <c r="F8" s="43" t="str">
        <f t="shared" si="2"/>
        <v>NO</v>
      </c>
      <c r="G8" s="45">
        <f>'FY26 Estimates'!T10-'FY26 Estimates'!E10</f>
        <v>-11</v>
      </c>
      <c r="H8" s="43" t="str">
        <f t="shared" si="0"/>
        <v>YES</v>
      </c>
      <c r="I8" s="43" t="str">
        <f t="shared" si="1"/>
        <v>NO</v>
      </c>
    </row>
    <row r="9" spans="1:9" x14ac:dyDescent="0.35">
      <c r="A9" s="33">
        <v>106</v>
      </c>
      <c r="B9" s="34" t="s">
        <v>279</v>
      </c>
      <c r="C9" s="34" t="s">
        <v>280</v>
      </c>
      <c r="D9" s="43" t="s">
        <v>447</v>
      </c>
      <c r="E9" s="44">
        <v>0</v>
      </c>
      <c r="F9" s="43" t="str">
        <f t="shared" si="2"/>
        <v>NO</v>
      </c>
      <c r="G9" s="45">
        <f>'FY26 Estimates'!T11-'FY26 Estimates'!E11</f>
        <v>3</v>
      </c>
      <c r="H9" s="43" t="str">
        <f t="shared" si="0"/>
        <v>NO</v>
      </c>
      <c r="I9" s="43" t="str">
        <f t="shared" si="1"/>
        <v>NO</v>
      </c>
    </row>
    <row r="10" spans="1:9" x14ac:dyDescent="0.35">
      <c r="A10" s="33">
        <v>107</v>
      </c>
      <c r="B10" s="34" t="s">
        <v>191</v>
      </c>
      <c r="C10" s="34" t="s">
        <v>192</v>
      </c>
      <c r="D10" s="43" t="s">
        <v>447</v>
      </c>
      <c r="E10" s="44">
        <v>0</v>
      </c>
      <c r="F10" s="43" t="str">
        <f t="shared" si="2"/>
        <v>NO</v>
      </c>
      <c r="G10" s="45">
        <f>'FY26 Estimates'!T12-'FY26 Estimates'!E12</f>
        <v>-14</v>
      </c>
      <c r="H10" s="43" t="str">
        <f t="shared" si="0"/>
        <v>YES</v>
      </c>
      <c r="I10" s="43" t="str">
        <f t="shared" si="1"/>
        <v>NO</v>
      </c>
    </row>
    <row r="11" spans="1:9" x14ac:dyDescent="0.35">
      <c r="A11" s="33">
        <v>108</v>
      </c>
      <c r="B11" s="34" t="s">
        <v>402</v>
      </c>
      <c r="C11" s="34" t="s">
        <v>403</v>
      </c>
      <c r="D11" s="43" t="s">
        <v>447</v>
      </c>
      <c r="E11" s="44">
        <v>1</v>
      </c>
      <c r="F11" s="43" t="str">
        <f t="shared" si="2"/>
        <v>YES</v>
      </c>
      <c r="G11" s="45">
        <f>'FY26 Estimates'!T13-'FY26 Estimates'!E13</f>
        <v>-14.1</v>
      </c>
      <c r="H11" s="43" t="str">
        <f t="shared" si="0"/>
        <v>YES</v>
      </c>
      <c r="I11" s="43" t="str">
        <f t="shared" si="1"/>
        <v>NO</v>
      </c>
    </row>
    <row r="12" spans="1:9" x14ac:dyDescent="0.35">
      <c r="A12" s="33">
        <v>109</v>
      </c>
      <c r="B12" s="34" t="s">
        <v>320</v>
      </c>
      <c r="C12" s="34" t="s">
        <v>321</v>
      </c>
      <c r="D12" s="43" t="s">
        <v>447</v>
      </c>
      <c r="E12" s="44">
        <v>0</v>
      </c>
      <c r="F12" s="43" t="str">
        <f t="shared" si="2"/>
        <v>NO</v>
      </c>
      <c r="G12" s="45">
        <f>'FY26 Estimates'!T14-'FY26 Estimates'!E14</f>
        <v>-2.5</v>
      </c>
      <c r="H12" s="43" t="str">
        <f t="shared" si="0"/>
        <v>YES</v>
      </c>
      <c r="I12" s="43" t="str">
        <f t="shared" si="1"/>
        <v>NO</v>
      </c>
    </row>
    <row r="13" spans="1:9" x14ac:dyDescent="0.35">
      <c r="A13" s="33">
        <v>110</v>
      </c>
      <c r="B13" s="34" t="s">
        <v>299</v>
      </c>
      <c r="C13" s="34" t="s">
        <v>300</v>
      </c>
      <c r="D13" s="43" t="s">
        <v>448</v>
      </c>
      <c r="E13" s="44">
        <v>0</v>
      </c>
      <c r="F13" s="43" t="str">
        <f t="shared" si="2"/>
        <v>NO</v>
      </c>
      <c r="G13" s="45">
        <f>'FY26 Estimates'!T15-'FY26 Estimates'!E15</f>
        <v>-10</v>
      </c>
      <c r="H13" s="43" t="str">
        <f t="shared" si="0"/>
        <v>YES</v>
      </c>
      <c r="I13" s="43" t="str">
        <f t="shared" si="1"/>
        <v>NO</v>
      </c>
    </row>
    <row r="14" spans="1:9" x14ac:dyDescent="0.35">
      <c r="A14" s="33">
        <v>111</v>
      </c>
      <c r="B14" s="34" t="s">
        <v>110</v>
      </c>
      <c r="C14" s="34" t="s">
        <v>111</v>
      </c>
      <c r="D14" s="43" t="s">
        <v>447</v>
      </c>
      <c r="E14" s="44">
        <v>0</v>
      </c>
      <c r="F14" s="43" t="str">
        <f t="shared" si="2"/>
        <v>NO</v>
      </c>
      <c r="G14" s="45">
        <f>'FY26 Estimates'!T16-'FY26 Estimates'!E16</f>
        <v>-3.7</v>
      </c>
      <c r="H14" s="43" t="str">
        <f t="shared" si="0"/>
        <v>YES</v>
      </c>
      <c r="I14" s="43" t="str">
        <f t="shared" si="1"/>
        <v>NO</v>
      </c>
    </row>
    <row r="15" spans="1:9" x14ac:dyDescent="0.35">
      <c r="A15" s="33">
        <v>112</v>
      </c>
      <c r="B15" s="34" t="s">
        <v>128</v>
      </c>
      <c r="C15" s="34" t="s">
        <v>129</v>
      </c>
      <c r="D15" s="43" t="s">
        <v>447</v>
      </c>
      <c r="E15" s="44">
        <v>0</v>
      </c>
      <c r="F15" s="43" t="str">
        <f t="shared" si="2"/>
        <v>NO</v>
      </c>
      <c r="G15" s="45">
        <f>'FY26 Estimates'!T17-'FY26 Estimates'!E17</f>
        <v>1.5</v>
      </c>
      <c r="H15" s="43" t="str">
        <f t="shared" si="0"/>
        <v>NO</v>
      </c>
      <c r="I15" s="43" t="str">
        <f t="shared" si="1"/>
        <v>NO</v>
      </c>
    </row>
    <row r="16" spans="1:9" x14ac:dyDescent="0.35">
      <c r="A16" s="33">
        <v>113</v>
      </c>
      <c r="B16" s="34" t="s">
        <v>273</v>
      </c>
      <c r="C16" s="34" t="s">
        <v>274</v>
      </c>
      <c r="D16" s="43" t="s">
        <v>447</v>
      </c>
      <c r="E16" s="44">
        <v>1</v>
      </c>
      <c r="F16" s="43" t="str">
        <f t="shared" si="2"/>
        <v>YES</v>
      </c>
      <c r="G16" s="45">
        <f>'FY26 Estimates'!T18-'FY26 Estimates'!E18</f>
        <v>-14.4</v>
      </c>
      <c r="H16" s="43" t="str">
        <f t="shared" si="0"/>
        <v>YES</v>
      </c>
      <c r="I16" s="43" t="str">
        <f t="shared" si="1"/>
        <v>NO</v>
      </c>
    </row>
    <row r="17" spans="1:9" x14ac:dyDescent="0.35">
      <c r="A17" s="33">
        <v>114</v>
      </c>
      <c r="B17" s="34" t="s">
        <v>110</v>
      </c>
      <c r="C17" s="34" t="s">
        <v>112</v>
      </c>
      <c r="D17" s="43" t="s">
        <v>447</v>
      </c>
      <c r="E17" s="44">
        <v>0</v>
      </c>
      <c r="F17" s="43" t="str">
        <f t="shared" si="2"/>
        <v>NO</v>
      </c>
      <c r="G17" s="45">
        <f>'FY26 Estimates'!T19-'FY26 Estimates'!E19</f>
        <v>-18.899999999999999</v>
      </c>
      <c r="H17" s="43" t="str">
        <f t="shared" si="0"/>
        <v>YES</v>
      </c>
      <c r="I17" s="43" t="str">
        <f t="shared" si="1"/>
        <v>NO</v>
      </c>
    </row>
    <row r="18" spans="1:9" x14ac:dyDescent="0.35">
      <c r="A18" s="33">
        <v>115</v>
      </c>
      <c r="B18" s="34" t="s">
        <v>273</v>
      </c>
      <c r="C18" s="34" t="s">
        <v>275</v>
      </c>
      <c r="D18" s="43" t="s">
        <v>447</v>
      </c>
      <c r="E18" s="44">
        <v>1</v>
      </c>
      <c r="F18" s="43" t="str">
        <f t="shared" si="2"/>
        <v>YES</v>
      </c>
      <c r="G18" s="45">
        <f>'FY26 Estimates'!T20-'FY26 Estimates'!E20</f>
        <v>-12.5</v>
      </c>
      <c r="H18" s="43" t="str">
        <f t="shared" si="0"/>
        <v>YES</v>
      </c>
      <c r="I18" s="43" t="str">
        <f t="shared" si="1"/>
        <v>NO</v>
      </c>
    </row>
    <row r="19" spans="1:9" x14ac:dyDescent="0.35">
      <c r="A19" s="33">
        <v>200</v>
      </c>
      <c r="B19" s="34" t="s">
        <v>158</v>
      </c>
      <c r="C19" s="34" t="s">
        <v>159</v>
      </c>
      <c r="D19" s="43" t="s">
        <v>447</v>
      </c>
      <c r="E19" s="44">
        <v>0</v>
      </c>
      <c r="F19" s="43" t="str">
        <f t="shared" si="2"/>
        <v>NO</v>
      </c>
      <c r="G19" s="45">
        <f>'FY26 Estimates'!T21-'FY26 Estimates'!E21</f>
        <v>5.7</v>
      </c>
      <c r="H19" s="43" t="str">
        <f t="shared" si="0"/>
        <v>NO</v>
      </c>
      <c r="I19" s="43" t="str">
        <f t="shared" si="1"/>
        <v>NO</v>
      </c>
    </row>
    <row r="20" spans="1:9" x14ac:dyDescent="0.35">
      <c r="A20" s="33">
        <v>202</v>
      </c>
      <c r="B20" s="34" t="s">
        <v>414</v>
      </c>
      <c r="C20" s="34" t="s">
        <v>415</v>
      </c>
      <c r="D20" s="43" t="s">
        <v>447</v>
      </c>
      <c r="E20" s="44">
        <v>0</v>
      </c>
      <c r="F20" s="43" t="str">
        <f t="shared" si="2"/>
        <v>NO</v>
      </c>
      <c r="G20" s="45">
        <f>'FY26 Estimates'!T22-'FY26 Estimates'!E22</f>
        <v>42.8</v>
      </c>
      <c r="H20" s="43" t="str">
        <f t="shared" si="0"/>
        <v>NO</v>
      </c>
      <c r="I20" s="43" t="str">
        <f t="shared" si="1"/>
        <v>NO</v>
      </c>
    </row>
    <row r="21" spans="1:9" x14ac:dyDescent="0.35">
      <c r="A21" s="33">
        <v>203</v>
      </c>
      <c r="B21" s="34" t="s">
        <v>414</v>
      </c>
      <c r="C21" s="34" t="s">
        <v>416</v>
      </c>
      <c r="D21" s="43" t="s">
        <v>447</v>
      </c>
      <c r="E21" s="44">
        <v>1</v>
      </c>
      <c r="F21" s="43" t="str">
        <f t="shared" si="2"/>
        <v>YES</v>
      </c>
      <c r="G21" s="45">
        <f>'FY26 Estimates'!T23-'FY26 Estimates'!E23</f>
        <v>77.8</v>
      </c>
      <c r="H21" s="43" t="str">
        <f t="shared" si="0"/>
        <v>NO</v>
      </c>
      <c r="I21" s="43" t="str">
        <f t="shared" si="1"/>
        <v>NO</v>
      </c>
    </row>
    <row r="22" spans="1:9" x14ac:dyDescent="0.35">
      <c r="A22" s="33">
        <v>204</v>
      </c>
      <c r="B22" s="34" t="s">
        <v>414</v>
      </c>
      <c r="C22" s="34" t="s">
        <v>417</v>
      </c>
      <c r="D22" s="43" t="s">
        <v>447</v>
      </c>
      <c r="E22" s="44">
        <v>0</v>
      </c>
      <c r="F22" s="43" t="str">
        <f t="shared" si="2"/>
        <v>NO</v>
      </c>
      <c r="G22" s="45">
        <f>'FY26 Estimates'!T24-'FY26 Estimates'!E24</f>
        <v>-28.6</v>
      </c>
      <c r="H22" s="43" t="str">
        <f t="shared" si="0"/>
        <v>YES</v>
      </c>
      <c r="I22" s="43" t="str">
        <f t="shared" si="1"/>
        <v>NO</v>
      </c>
    </row>
    <row r="23" spans="1:9" x14ac:dyDescent="0.35">
      <c r="A23" s="33">
        <v>205</v>
      </c>
      <c r="B23" s="34" t="s">
        <v>54</v>
      </c>
      <c r="C23" s="34" t="s">
        <v>55</v>
      </c>
      <c r="D23" s="43" t="s">
        <v>447</v>
      </c>
      <c r="E23" s="44">
        <v>1</v>
      </c>
      <c r="F23" s="43" t="str">
        <f t="shared" si="2"/>
        <v>YES</v>
      </c>
      <c r="G23" s="45">
        <f>'FY26 Estimates'!T25-'FY26 Estimates'!E25</f>
        <v>-21</v>
      </c>
      <c r="H23" s="43" t="str">
        <f t="shared" si="0"/>
        <v>YES</v>
      </c>
      <c r="I23" s="43" t="str">
        <f t="shared" si="1"/>
        <v>NO</v>
      </c>
    </row>
    <row r="24" spans="1:9" x14ac:dyDescent="0.35">
      <c r="A24" s="33">
        <v>206</v>
      </c>
      <c r="B24" s="34" t="s">
        <v>54</v>
      </c>
      <c r="C24" s="34" t="s">
        <v>56</v>
      </c>
      <c r="D24" s="43" t="s">
        <v>447</v>
      </c>
      <c r="E24" s="44">
        <v>1</v>
      </c>
      <c r="F24" s="43" t="str">
        <f t="shared" si="2"/>
        <v>YES</v>
      </c>
      <c r="G24" s="45">
        <f>'FY26 Estimates'!T26-'FY26 Estimates'!E26</f>
        <v>34.4</v>
      </c>
      <c r="H24" s="43" t="str">
        <f t="shared" si="0"/>
        <v>NO</v>
      </c>
      <c r="I24" s="43" t="str">
        <f t="shared" si="1"/>
        <v>NO</v>
      </c>
    </row>
    <row r="25" spans="1:9" x14ac:dyDescent="0.35">
      <c r="A25" s="33">
        <v>207</v>
      </c>
      <c r="B25" s="34" t="s">
        <v>216</v>
      </c>
      <c r="C25" s="34" t="s">
        <v>217</v>
      </c>
      <c r="D25" s="43" t="s">
        <v>448</v>
      </c>
      <c r="E25" s="44">
        <v>1</v>
      </c>
      <c r="F25" s="43" t="str">
        <f t="shared" si="2"/>
        <v>YES</v>
      </c>
      <c r="G25" s="45">
        <f>'FY26 Estimates'!T27-'FY26 Estimates'!E27</f>
        <v>-61</v>
      </c>
      <c r="H25" s="43" t="str">
        <f t="shared" si="0"/>
        <v>YES</v>
      </c>
      <c r="I25" s="43" t="str">
        <f t="shared" si="1"/>
        <v>YES</v>
      </c>
    </row>
    <row r="26" spans="1:9" x14ac:dyDescent="0.35">
      <c r="A26" s="33">
        <v>208</v>
      </c>
      <c r="B26" s="34" t="s">
        <v>394</v>
      </c>
      <c r="C26" s="34" t="s">
        <v>395</v>
      </c>
      <c r="D26" s="43" t="s">
        <v>447</v>
      </c>
      <c r="E26" s="44">
        <v>0</v>
      </c>
      <c r="F26" s="43" t="str">
        <f t="shared" si="2"/>
        <v>NO</v>
      </c>
      <c r="G26" s="45">
        <f>'FY26 Estimates'!T28-'FY26 Estimates'!E28</f>
        <v>-3.9</v>
      </c>
      <c r="H26" s="43" t="str">
        <f t="shared" si="0"/>
        <v>YES</v>
      </c>
      <c r="I26" s="43" t="str">
        <f t="shared" si="1"/>
        <v>NO</v>
      </c>
    </row>
    <row r="27" spans="1:9" x14ac:dyDescent="0.35">
      <c r="A27" s="33">
        <v>209</v>
      </c>
      <c r="B27" s="34" t="s">
        <v>379</v>
      </c>
      <c r="C27" s="34" t="s">
        <v>380</v>
      </c>
      <c r="D27" s="43" t="s">
        <v>447</v>
      </c>
      <c r="E27" s="44">
        <v>0</v>
      </c>
      <c r="F27" s="43" t="str">
        <f t="shared" si="2"/>
        <v>NO</v>
      </c>
      <c r="G27" s="45">
        <f>'FY26 Estimates'!T29-'FY26 Estimates'!E29</f>
        <v>-4.5999999999999996</v>
      </c>
      <c r="H27" s="43" t="str">
        <f t="shared" si="0"/>
        <v>YES</v>
      </c>
      <c r="I27" s="43" t="str">
        <f t="shared" si="1"/>
        <v>NO</v>
      </c>
    </row>
    <row r="28" spans="1:9" x14ac:dyDescent="0.35">
      <c r="A28" s="33">
        <v>210</v>
      </c>
      <c r="B28" s="34" t="s">
        <v>379</v>
      </c>
      <c r="C28" s="34" t="s">
        <v>381</v>
      </c>
      <c r="D28" s="43" t="s">
        <v>447</v>
      </c>
      <c r="E28" s="44">
        <v>1</v>
      </c>
      <c r="F28" s="43" t="str">
        <f t="shared" si="2"/>
        <v>YES</v>
      </c>
      <c r="G28" s="45">
        <f>'FY26 Estimates'!T30-'FY26 Estimates'!E30</f>
        <v>11.7</v>
      </c>
      <c r="H28" s="43" t="str">
        <f t="shared" si="0"/>
        <v>NO</v>
      </c>
      <c r="I28" s="43" t="str">
        <f t="shared" si="1"/>
        <v>NO</v>
      </c>
    </row>
    <row r="29" spans="1:9" x14ac:dyDescent="0.35">
      <c r="A29" s="33">
        <v>211</v>
      </c>
      <c r="B29" s="34" t="s">
        <v>282</v>
      </c>
      <c r="C29" s="34" t="s">
        <v>283</v>
      </c>
      <c r="D29" s="43" t="s">
        <v>448</v>
      </c>
      <c r="E29" s="44">
        <v>0</v>
      </c>
      <c r="F29" s="43" t="str">
        <f t="shared" si="2"/>
        <v>NO</v>
      </c>
      <c r="G29" s="45">
        <f>'FY26 Estimates'!T31-'FY26 Estimates'!E31</f>
        <v>-3.3</v>
      </c>
      <c r="H29" s="43" t="str">
        <f t="shared" si="0"/>
        <v>YES</v>
      </c>
      <c r="I29" s="43" t="str">
        <f t="shared" si="1"/>
        <v>NO</v>
      </c>
    </row>
    <row r="30" spans="1:9" x14ac:dyDescent="0.35">
      <c r="A30" s="33">
        <v>212</v>
      </c>
      <c r="B30" s="34" t="s">
        <v>282</v>
      </c>
      <c r="C30" s="34" t="s">
        <v>284</v>
      </c>
      <c r="D30" s="43" t="s">
        <v>447</v>
      </c>
      <c r="E30" s="44">
        <v>0</v>
      </c>
      <c r="F30" s="43" t="str">
        <f t="shared" si="2"/>
        <v>NO</v>
      </c>
      <c r="G30" s="45">
        <f>'FY26 Estimates'!T32-'FY26 Estimates'!E32</f>
        <v>-11.2</v>
      </c>
      <c r="H30" s="43" t="str">
        <f t="shared" si="0"/>
        <v>YES</v>
      </c>
      <c r="I30" s="43" t="str">
        <f t="shared" si="1"/>
        <v>NO</v>
      </c>
    </row>
    <row r="31" spans="1:9" x14ac:dyDescent="0.35">
      <c r="A31" s="33">
        <v>214</v>
      </c>
      <c r="B31" s="34" t="s">
        <v>151</v>
      </c>
      <c r="C31" s="34" t="s">
        <v>152</v>
      </c>
      <c r="D31" s="43" t="s">
        <v>447</v>
      </c>
      <c r="E31" s="44">
        <v>0</v>
      </c>
      <c r="F31" s="43" t="str">
        <f t="shared" si="2"/>
        <v>NO</v>
      </c>
      <c r="G31" s="45">
        <f>'FY26 Estimates'!T33-'FY26 Estimates'!E33</f>
        <v>-23.5</v>
      </c>
      <c r="H31" s="43" t="str">
        <f t="shared" si="0"/>
        <v>YES</v>
      </c>
      <c r="I31" s="43" t="str">
        <f t="shared" si="1"/>
        <v>NO</v>
      </c>
    </row>
    <row r="32" spans="1:9" x14ac:dyDescent="0.35">
      <c r="A32" s="33">
        <v>215</v>
      </c>
      <c r="B32" s="34" t="s">
        <v>200</v>
      </c>
      <c r="C32" s="34" t="s">
        <v>201</v>
      </c>
      <c r="D32" s="43" t="s">
        <v>447</v>
      </c>
      <c r="E32" s="44">
        <v>0</v>
      </c>
      <c r="F32" s="43" t="str">
        <f t="shared" si="2"/>
        <v>NO</v>
      </c>
      <c r="G32" s="45">
        <f>'FY26 Estimates'!T34-'FY26 Estimates'!E34</f>
        <v>43.9</v>
      </c>
      <c r="H32" s="43" t="str">
        <f t="shared" si="0"/>
        <v>NO</v>
      </c>
      <c r="I32" s="43" t="str">
        <f t="shared" si="1"/>
        <v>NO</v>
      </c>
    </row>
    <row r="33" spans="1:9" x14ac:dyDescent="0.35">
      <c r="A33" s="33">
        <v>216</v>
      </c>
      <c r="B33" s="34" t="s">
        <v>200</v>
      </c>
      <c r="C33" s="34" t="s">
        <v>202</v>
      </c>
      <c r="D33" s="43" t="s">
        <v>447</v>
      </c>
      <c r="E33" s="44">
        <v>0</v>
      </c>
      <c r="F33" s="43" t="str">
        <f t="shared" si="2"/>
        <v>NO</v>
      </c>
      <c r="G33" s="45">
        <f>'FY26 Estimates'!T35-'FY26 Estimates'!E35</f>
        <v>1</v>
      </c>
      <c r="H33" s="43" t="str">
        <f t="shared" si="0"/>
        <v>NO</v>
      </c>
      <c r="I33" s="43" t="str">
        <f t="shared" si="1"/>
        <v>NO</v>
      </c>
    </row>
    <row r="34" spans="1:9" x14ac:dyDescent="0.35">
      <c r="A34" s="33">
        <v>217</v>
      </c>
      <c r="B34" s="34" t="s">
        <v>270</v>
      </c>
      <c r="C34" s="34" t="s">
        <v>271</v>
      </c>
      <c r="D34" s="43" t="s">
        <v>447</v>
      </c>
      <c r="E34" s="44">
        <v>0</v>
      </c>
      <c r="F34" s="43" t="str">
        <f t="shared" si="2"/>
        <v>NO</v>
      </c>
      <c r="G34" s="45">
        <f>'FY26 Estimates'!T36-'FY26 Estimates'!E36</f>
        <v>0.5</v>
      </c>
      <c r="H34" s="43" t="str">
        <f t="shared" si="0"/>
        <v>NO</v>
      </c>
      <c r="I34" s="43" t="str">
        <f t="shared" si="1"/>
        <v>NO</v>
      </c>
    </row>
    <row r="35" spans="1:9" x14ac:dyDescent="0.35">
      <c r="A35" s="33">
        <v>218</v>
      </c>
      <c r="B35" s="34" t="s">
        <v>270</v>
      </c>
      <c r="C35" s="34" t="s">
        <v>272</v>
      </c>
      <c r="D35" s="43" t="s">
        <v>447</v>
      </c>
      <c r="E35" s="44">
        <v>0</v>
      </c>
      <c r="F35" s="43" t="str">
        <f t="shared" si="2"/>
        <v>NO</v>
      </c>
      <c r="G35" s="45">
        <f>'FY26 Estimates'!T37-'FY26 Estimates'!E37</f>
        <v>-5.3</v>
      </c>
      <c r="H35" s="43" t="str">
        <f t="shared" si="0"/>
        <v>YES</v>
      </c>
      <c r="I35" s="43" t="str">
        <f t="shared" si="1"/>
        <v>NO</v>
      </c>
    </row>
    <row r="36" spans="1:9" x14ac:dyDescent="0.35">
      <c r="A36" s="33">
        <v>219</v>
      </c>
      <c r="B36" s="34" t="s">
        <v>77</v>
      </c>
      <c r="C36" s="34" t="s">
        <v>78</v>
      </c>
      <c r="D36" s="43" t="s">
        <v>447</v>
      </c>
      <c r="E36" s="44">
        <v>0</v>
      </c>
      <c r="F36" s="43" t="str">
        <f t="shared" si="2"/>
        <v>NO</v>
      </c>
      <c r="G36" s="45">
        <f>'FY26 Estimates'!T38-'FY26 Estimates'!E38</f>
        <v>-3</v>
      </c>
      <c r="H36" s="43" t="str">
        <f t="shared" si="0"/>
        <v>YES</v>
      </c>
      <c r="I36" s="43" t="str">
        <f t="shared" si="1"/>
        <v>NO</v>
      </c>
    </row>
    <row r="37" spans="1:9" x14ac:dyDescent="0.35">
      <c r="A37" s="33">
        <v>220</v>
      </c>
      <c r="B37" s="34" t="s">
        <v>77</v>
      </c>
      <c r="C37" s="34" t="s">
        <v>79</v>
      </c>
      <c r="D37" s="43" t="s">
        <v>447</v>
      </c>
      <c r="E37" s="44">
        <v>0</v>
      </c>
      <c r="F37" s="43" t="str">
        <f t="shared" si="2"/>
        <v>NO</v>
      </c>
      <c r="G37" s="45">
        <f>'FY26 Estimates'!T39-'FY26 Estimates'!E39</f>
        <v>-17.7</v>
      </c>
      <c r="H37" s="43" t="str">
        <f t="shared" si="0"/>
        <v>YES</v>
      </c>
      <c r="I37" s="43" t="str">
        <f t="shared" si="1"/>
        <v>NO</v>
      </c>
    </row>
    <row r="38" spans="1:9" x14ac:dyDescent="0.35">
      <c r="A38" s="33">
        <v>223</v>
      </c>
      <c r="B38" s="34" t="s">
        <v>402</v>
      </c>
      <c r="C38" s="34" t="s">
        <v>404</v>
      </c>
      <c r="D38" s="43" t="s">
        <v>447</v>
      </c>
      <c r="E38" s="44">
        <v>0</v>
      </c>
      <c r="F38" s="43" t="str">
        <f t="shared" si="2"/>
        <v>NO</v>
      </c>
      <c r="G38" s="45">
        <f>'FY26 Estimates'!T40-'FY26 Estimates'!E40</f>
        <v>4</v>
      </c>
      <c r="H38" s="43" t="str">
        <f t="shared" si="0"/>
        <v>NO</v>
      </c>
      <c r="I38" s="43" t="str">
        <f t="shared" si="1"/>
        <v>NO</v>
      </c>
    </row>
    <row r="39" spans="1:9" x14ac:dyDescent="0.35">
      <c r="A39" s="33">
        <v>224</v>
      </c>
      <c r="B39" s="34" t="s">
        <v>402</v>
      </c>
      <c r="C39" s="34" t="s">
        <v>405</v>
      </c>
      <c r="D39" s="43" t="s">
        <v>447</v>
      </c>
      <c r="E39" s="44">
        <v>0</v>
      </c>
      <c r="F39" s="43" t="str">
        <f t="shared" si="2"/>
        <v>NO</v>
      </c>
      <c r="G39" s="45">
        <f>'FY26 Estimates'!T41-'FY26 Estimates'!E41</f>
        <v>3.9</v>
      </c>
      <c r="H39" s="43" t="str">
        <f t="shared" si="0"/>
        <v>NO</v>
      </c>
      <c r="I39" s="43" t="str">
        <f t="shared" si="1"/>
        <v>NO</v>
      </c>
    </row>
    <row r="40" spans="1:9" x14ac:dyDescent="0.35">
      <c r="A40" s="33">
        <v>225</v>
      </c>
      <c r="B40" s="34" t="s">
        <v>253</v>
      </c>
      <c r="C40" s="34" t="s">
        <v>254</v>
      </c>
      <c r="D40" s="43" t="s">
        <v>447</v>
      </c>
      <c r="E40" s="44">
        <v>0</v>
      </c>
      <c r="F40" s="43" t="str">
        <f t="shared" si="2"/>
        <v>NO</v>
      </c>
      <c r="G40" s="45">
        <f>'FY26 Estimates'!T42-'FY26 Estimates'!E42</f>
        <v>11.8</v>
      </c>
      <c r="H40" s="43" t="str">
        <f t="shared" si="0"/>
        <v>NO</v>
      </c>
      <c r="I40" s="43" t="str">
        <f t="shared" si="1"/>
        <v>NO</v>
      </c>
    </row>
    <row r="41" spans="1:9" x14ac:dyDescent="0.35">
      <c r="A41" s="33">
        <v>226</v>
      </c>
      <c r="B41" s="34" t="s">
        <v>253</v>
      </c>
      <c r="C41" s="34" t="s">
        <v>255</v>
      </c>
      <c r="D41" s="43" t="s">
        <v>447</v>
      </c>
      <c r="E41" s="44">
        <v>1</v>
      </c>
      <c r="F41" s="43" t="str">
        <f t="shared" si="2"/>
        <v>YES</v>
      </c>
      <c r="G41" s="45">
        <f>'FY26 Estimates'!T43-'FY26 Estimates'!E43</f>
        <v>-26.1</v>
      </c>
      <c r="H41" s="43" t="str">
        <f t="shared" si="0"/>
        <v>YES</v>
      </c>
      <c r="I41" s="43" t="str">
        <f t="shared" si="1"/>
        <v>NO</v>
      </c>
    </row>
    <row r="42" spans="1:9" x14ac:dyDescent="0.35">
      <c r="A42" s="33">
        <v>227</v>
      </c>
      <c r="B42" s="34" t="s">
        <v>178</v>
      </c>
      <c r="C42" s="34" t="s">
        <v>179</v>
      </c>
      <c r="D42" s="43" t="s">
        <v>447</v>
      </c>
      <c r="E42" s="44">
        <v>0</v>
      </c>
      <c r="F42" s="43" t="str">
        <f t="shared" si="2"/>
        <v>NO</v>
      </c>
      <c r="G42" s="45">
        <f>'FY26 Estimates'!T44-'FY26 Estimates'!E44</f>
        <v>-2</v>
      </c>
      <c r="H42" s="43" t="str">
        <f t="shared" si="0"/>
        <v>YES</v>
      </c>
      <c r="I42" s="43" t="str">
        <f t="shared" si="1"/>
        <v>NO</v>
      </c>
    </row>
    <row r="43" spans="1:9" x14ac:dyDescent="0.35">
      <c r="A43" s="33">
        <v>229</v>
      </c>
      <c r="B43" s="34" t="s">
        <v>193</v>
      </c>
      <c r="C43" s="34" t="s">
        <v>194</v>
      </c>
      <c r="D43" s="43" t="s">
        <v>447</v>
      </c>
      <c r="E43" s="44">
        <v>0</v>
      </c>
      <c r="F43" s="43" t="str">
        <f t="shared" si="2"/>
        <v>NO</v>
      </c>
      <c r="G43" s="45">
        <f>'FY26 Estimates'!T45-'FY26 Estimates'!E45</f>
        <v>-81.400000000000006</v>
      </c>
      <c r="H43" s="43" t="str">
        <f t="shared" si="0"/>
        <v>YES</v>
      </c>
      <c r="I43" s="43" t="str">
        <f t="shared" si="1"/>
        <v>NO</v>
      </c>
    </row>
    <row r="44" spans="1:9" x14ac:dyDescent="0.35">
      <c r="A44" s="33">
        <v>230</v>
      </c>
      <c r="B44" s="34" t="s">
        <v>193</v>
      </c>
      <c r="C44" s="34" t="s">
        <v>195</v>
      </c>
      <c r="D44" s="43" t="s">
        <v>447</v>
      </c>
      <c r="E44" s="44">
        <v>1</v>
      </c>
      <c r="F44" s="43" t="str">
        <f t="shared" si="2"/>
        <v>YES</v>
      </c>
      <c r="G44" s="45">
        <f>'FY26 Estimates'!T46-'FY26 Estimates'!E46</f>
        <v>153.80000000000001</v>
      </c>
      <c r="H44" s="43" t="str">
        <f t="shared" si="0"/>
        <v>NO</v>
      </c>
      <c r="I44" s="43" t="str">
        <f t="shared" si="1"/>
        <v>NO</v>
      </c>
    </row>
    <row r="45" spans="1:9" x14ac:dyDescent="0.35">
      <c r="A45" s="33">
        <v>231</v>
      </c>
      <c r="B45" s="34" t="s">
        <v>193</v>
      </c>
      <c r="C45" s="34" t="s">
        <v>196</v>
      </c>
      <c r="D45" s="43" t="s">
        <v>447</v>
      </c>
      <c r="E45" s="44">
        <v>1</v>
      </c>
      <c r="F45" s="43" t="str">
        <f t="shared" si="2"/>
        <v>YES</v>
      </c>
      <c r="G45" s="45">
        <f>'FY26 Estimates'!T47-'FY26 Estimates'!E47</f>
        <v>-41.1</v>
      </c>
      <c r="H45" s="43" t="str">
        <f t="shared" si="0"/>
        <v>YES</v>
      </c>
      <c r="I45" s="43" t="str">
        <f t="shared" si="1"/>
        <v>NO</v>
      </c>
    </row>
    <row r="46" spans="1:9" x14ac:dyDescent="0.35">
      <c r="A46" s="33">
        <v>232</v>
      </c>
      <c r="B46" s="34" t="s">
        <v>193</v>
      </c>
      <c r="C46" s="34" t="s">
        <v>197</v>
      </c>
      <c r="D46" s="43" t="s">
        <v>447</v>
      </c>
      <c r="E46" s="44">
        <v>1</v>
      </c>
      <c r="F46" s="43" t="str">
        <f t="shared" si="2"/>
        <v>YES</v>
      </c>
      <c r="G46" s="45">
        <f>'FY26 Estimates'!T48-'FY26 Estimates'!E48</f>
        <v>-52.1</v>
      </c>
      <c r="H46" s="43" t="str">
        <f t="shared" si="0"/>
        <v>YES</v>
      </c>
      <c r="I46" s="43" t="str">
        <f t="shared" si="1"/>
        <v>NO</v>
      </c>
    </row>
    <row r="47" spans="1:9" x14ac:dyDescent="0.35">
      <c r="A47" s="33">
        <v>233</v>
      </c>
      <c r="B47" s="34" t="s">
        <v>193</v>
      </c>
      <c r="C47" s="34" t="s">
        <v>198</v>
      </c>
      <c r="D47" s="43" t="s">
        <v>447</v>
      </c>
      <c r="E47" s="44">
        <v>1</v>
      </c>
      <c r="F47" s="43" t="str">
        <f t="shared" si="2"/>
        <v>YES</v>
      </c>
      <c r="G47" s="45">
        <f>'FY26 Estimates'!T49-'FY26 Estimates'!E49</f>
        <v>-307.2</v>
      </c>
      <c r="H47" s="43" t="str">
        <f t="shared" si="0"/>
        <v>YES</v>
      </c>
      <c r="I47" s="43" t="str">
        <f t="shared" si="1"/>
        <v>NO</v>
      </c>
    </row>
    <row r="48" spans="1:9" x14ac:dyDescent="0.35">
      <c r="A48" s="33">
        <v>234</v>
      </c>
      <c r="B48" s="34" t="s">
        <v>48</v>
      </c>
      <c r="C48" s="34" t="s">
        <v>49</v>
      </c>
      <c r="D48" s="43" t="s">
        <v>447</v>
      </c>
      <c r="E48" s="44">
        <v>1</v>
      </c>
      <c r="F48" s="43" t="str">
        <f t="shared" si="2"/>
        <v>YES</v>
      </c>
      <c r="G48" s="45">
        <f>'FY26 Estimates'!T50-'FY26 Estimates'!E50</f>
        <v>-47.5</v>
      </c>
      <c r="H48" s="43" t="str">
        <f t="shared" si="0"/>
        <v>YES</v>
      </c>
      <c r="I48" s="43" t="str">
        <f t="shared" si="1"/>
        <v>NO</v>
      </c>
    </row>
    <row r="49" spans="1:9" x14ac:dyDescent="0.35">
      <c r="A49" s="33">
        <v>235</v>
      </c>
      <c r="B49" s="34" t="s">
        <v>48</v>
      </c>
      <c r="C49" s="34" t="s">
        <v>50</v>
      </c>
      <c r="D49" s="43" t="s">
        <v>447</v>
      </c>
      <c r="E49" s="44">
        <v>0</v>
      </c>
      <c r="F49" s="43" t="str">
        <f t="shared" si="2"/>
        <v>NO</v>
      </c>
      <c r="G49" s="45">
        <f>'FY26 Estimates'!T51-'FY26 Estimates'!E51</f>
        <v>-28.4</v>
      </c>
      <c r="H49" s="43" t="str">
        <f t="shared" si="0"/>
        <v>YES</v>
      </c>
      <c r="I49" s="43" t="str">
        <f t="shared" si="1"/>
        <v>NO</v>
      </c>
    </row>
    <row r="50" spans="1:9" x14ac:dyDescent="0.35">
      <c r="A50" s="33">
        <v>237</v>
      </c>
      <c r="B50" s="34" t="s">
        <v>371</v>
      </c>
      <c r="C50" s="34" t="s">
        <v>372</v>
      </c>
      <c r="D50" s="43" t="s">
        <v>447</v>
      </c>
      <c r="E50" s="44">
        <v>0</v>
      </c>
      <c r="F50" s="43" t="str">
        <f t="shared" si="2"/>
        <v>NO</v>
      </c>
      <c r="G50" s="45">
        <f>'FY26 Estimates'!T52-'FY26 Estimates'!E52</f>
        <v>-16.3</v>
      </c>
      <c r="H50" s="43" t="str">
        <f t="shared" si="0"/>
        <v>YES</v>
      </c>
      <c r="I50" s="43" t="str">
        <f t="shared" si="1"/>
        <v>NO</v>
      </c>
    </row>
    <row r="51" spans="1:9" x14ac:dyDescent="0.35">
      <c r="A51" s="33">
        <v>239</v>
      </c>
      <c r="B51" s="34" t="s">
        <v>293</v>
      </c>
      <c r="C51" s="34" t="s">
        <v>294</v>
      </c>
      <c r="D51" s="43" t="s">
        <v>447</v>
      </c>
      <c r="E51" s="44">
        <v>0</v>
      </c>
      <c r="F51" s="43" t="str">
        <f t="shared" si="2"/>
        <v>NO</v>
      </c>
      <c r="G51" s="45">
        <f>'FY26 Estimates'!T53-'FY26 Estimates'!E53</f>
        <v>-21.6</v>
      </c>
      <c r="H51" s="43" t="str">
        <f t="shared" si="0"/>
        <v>YES</v>
      </c>
      <c r="I51" s="43" t="str">
        <f t="shared" si="1"/>
        <v>NO</v>
      </c>
    </row>
    <row r="52" spans="1:9" x14ac:dyDescent="0.35">
      <c r="A52" s="33">
        <v>240</v>
      </c>
      <c r="B52" s="34" t="s">
        <v>293</v>
      </c>
      <c r="C52" s="34" t="s">
        <v>295</v>
      </c>
      <c r="D52" s="43" t="s">
        <v>447</v>
      </c>
      <c r="E52" s="44">
        <v>1</v>
      </c>
      <c r="F52" s="43" t="str">
        <f t="shared" si="2"/>
        <v>YES</v>
      </c>
      <c r="G52" s="45">
        <f>'FY26 Estimates'!T54-'FY26 Estimates'!E54</f>
        <v>-11.8</v>
      </c>
      <c r="H52" s="43" t="str">
        <f t="shared" si="0"/>
        <v>YES</v>
      </c>
      <c r="I52" s="43" t="str">
        <f t="shared" si="1"/>
        <v>NO</v>
      </c>
    </row>
    <row r="53" spans="1:9" x14ac:dyDescent="0.35">
      <c r="A53" s="33">
        <v>241</v>
      </c>
      <c r="B53" s="34" t="s">
        <v>399</v>
      </c>
      <c r="C53" s="34" t="s">
        <v>400</v>
      </c>
      <c r="D53" s="43" t="s">
        <v>447</v>
      </c>
      <c r="E53" s="44">
        <v>0</v>
      </c>
      <c r="F53" s="43" t="str">
        <f t="shared" si="2"/>
        <v>NO</v>
      </c>
      <c r="G53" s="45">
        <f>'FY26 Estimates'!T55-'FY26 Estimates'!E55</f>
        <v>-19.100000000000001</v>
      </c>
      <c r="H53" s="43" t="str">
        <f t="shared" si="0"/>
        <v>YES</v>
      </c>
      <c r="I53" s="43" t="str">
        <f t="shared" si="1"/>
        <v>NO</v>
      </c>
    </row>
    <row r="54" spans="1:9" x14ac:dyDescent="0.35">
      <c r="A54" s="33">
        <v>242</v>
      </c>
      <c r="B54" s="34" t="s">
        <v>399</v>
      </c>
      <c r="C54" s="34" t="s">
        <v>401</v>
      </c>
      <c r="D54" s="43" t="s">
        <v>447</v>
      </c>
      <c r="E54" s="44">
        <v>0</v>
      </c>
      <c r="F54" s="43" t="str">
        <f t="shared" si="2"/>
        <v>NO</v>
      </c>
      <c r="G54" s="45">
        <f>'FY26 Estimates'!T56-'FY26 Estimates'!E56</f>
        <v>-8</v>
      </c>
      <c r="H54" s="43" t="str">
        <f t="shared" si="0"/>
        <v>YES</v>
      </c>
      <c r="I54" s="43" t="str">
        <f t="shared" si="1"/>
        <v>NO</v>
      </c>
    </row>
    <row r="55" spans="1:9" x14ac:dyDescent="0.35">
      <c r="A55" s="33">
        <v>243</v>
      </c>
      <c r="B55" s="34" t="s">
        <v>84</v>
      </c>
      <c r="C55" s="34" t="s">
        <v>85</v>
      </c>
      <c r="D55" s="43" t="s">
        <v>447</v>
      </c>
      <c r="E55" s="44">
        <v>0</v>
      </c>
      <c r="F55" s="43" t="str">
        <f t="shared" si="2"/>
        <v>NO</v>
      </c>
      <c r="G55" s="45">
        <f>'FY26 Estimates'!T57-'FY26 Estimates'!E57</f>
        <v>43</v>
      </c>
      <c r="H55" s="43" t="str">
        <f t="shared" si="0"/>
        <v>NO</v>
      </c>
      <c r="I55" s="43" t="str">
        <f t="shared" si="1"/>
        <v>NO</v>
      </c>
    </row>
    <row r="56" spans="1:9" x14ac:dyDescent="0.35">
      <c r="A56" s="33">
        <v>244</v>
      </c>
      <c r="B56" s="34" t="s">
        <v>84</v>
      </c>
      <c r="C56" s="34" t="s">
        <v>86</v>
      </c>
      <c r="D56" s="43" t="s">
        <v>448</v>
      </c>
      <c r="E56" s="44">
        <v>1</v>
      </c>
      <c r="F56" s="43" t="str">
        <f t="shared" si="2"/>
        <v>YES</v>
      </c>
      <c r="G56" s="45">
        <f>'FY26 Estimates'!T58-'FY26 Estimates'!E58</f>
        <v>-20.100000000000001</v>
      </c>
      <c r="H56" s="43" t="str">
        <f t="shared" si="0"/>
        <v>YES</v>
      </c>
      <c r="I56" s="43" t="str">
        <f t="shared" si="1"/>
        <v>YES</v>
      </c>
    </row>
    <row r="57" spans="1:9" x14ac:dyDescent="0.35">
      <c r="A57" s="33">
        <v>245</v>
      </c>
      <c r="B57" s="34" t="s">
        <v>84</v>
      </c>
      <c r="C57" s="34" t="s">
        <v>87</v>
      </c>
      <c r="D57" s="43" t="s">
        <v>447</v>
      </c>
      <c r="E57" s="44">
        <v>0</v>
      </c>
      <c r="F57" s="43" t="str">
        <f t="shared" si="2"/>
        <v>NO</v>
      </c>
      <c r="G57" s="45">
        <f>'FY26 Estimates'!T59-'FY26 Estimates'!E59</f>
        <v>2.5</v>
      </c>
      <c r="H57" s="43" t="str">
        <f t="shared" si="0"/>
        <v>NO</v>
      </c>
      <c r="I57" s="43" t="str">
        <f t="shared" si="1"/>
        <v>NO</v>
      </c>
    </row>
    <row r="58" spans="1:9" x14ac:dyDescent="0.35">
      <c r="A58" s="33">
        <v>246</v>
      </c>
      <c r="B58" s="34" t="s">
        <v>96</v>
      </c>
      <c r="C58" s="34" t="s">
        <v>97</v>
      </c>
      <c r="D58" s="43" t="s">
        <v>447</v>
      </c>
      <c r="E58" s="44">
        <v>0</v>
      </c>
      <c r="F58" s="43" t="str">
        <f t="shared" si="2"/>
        <v>NO</v>
      </c>
      <c r="G58" s="45">
        <f>'FY26 Estimates'!T60-'FY26 Estimates'!E60</f>
        <v>-7.1</v>
      </c>
      <c r="H58" s="43" t="str">
        <f t="shared" si="0"/>
        <v>YES</v>
      </c>
      <c r="I58" s="43" t="str">
        <f t="shared" si="1"/>
        <v>NO</v>
      </c>
    </row>
    <row r="59" spans="1:9" x14ac:dyDescent="0.35">
      <c r="A59" s="33">
        <v>247</v>
      </c>
      <c r="B59" s="34" t="s">
        <v>96</v>
      </c>
      <c r="C59" s="34" t="s">
        <v>98</v>
      </c>
      <c r="D59" s="43" t="s">
        <v>447</v>
      </c>
      <c r="E59" s="44">
        <v>1</v>
      </c>
      <c r="F59" s="43" t="str">
        <f t="shared" si="2"/>
        <v>YES</v>
      </c>
      <c r="G59" s="45">
        <f>'FY26 Estimates'!T61-'FY26 Estimates'!E61</f>
        <v>-22</v>
      </c>
      <c r="H59" s="43" t="str">
        <f t="shared" si="0"/>
        <v>YES</v>
      </c>
      <c r="I59" s="43" t="str">
        <f t="shared" si="1"/>
        <v>NO</v>
      </c>
    </row>
    <row r="60" spans="1:9" x14ac:dyDescent="0.35">
      <c r="A60" s="33">
        <v>248</v>
      </c>
      <c r="B60" s="34" t="s">
        <v>96</v>
      </c>
      <c r="C60" s="34" t="s">
        <v>99</v>
      </c>
      <c r="D60" s="43" t="s">
        <v>447</v>
      </c>
      <c r="E60" s="44">
        <v>0</v>
      </c>
      <c r="F60" s="43" t="str">
        <f t="shared" si="2"/>
        <v>NO</v>
      </c>
      <c r="G60" s="45">
        <f>'FY26 Estimates'!T62-'FY26 Estimates'!E62</f>
        <v>26.6</v>
      </c>
      <c r="H60" s="43" t="str">
        <f t="shared" si="0"/>
        <v>NO</v>
      </c>
      <c r="I60" s="43" t="str">
        <f t="shared" si="1"/>
        <v>NO</v>
      </c>
    </row>
    <row r="61" spans="1:9" x14ac:dyDescent="0.35">
      <c r="A61" s="33">
        <v>249</v>
      </c>
      <c r="B61" s="34" t="s">
        <v>96</v>
      </c>
      <c r="C61" s="34" t="s">
        <v>100</v>
      </c>
      <c r="D61" s="43" t="s">
        <v>447</v>
      </c>
      <c r="E61" s="44">
        <v>1</v>
      </c>
      <c r="F61" s="43" t="str">
        <f t="shared" si="2"/>
        <v>YES</v>
      </c>
      <c r="G61" s="45">
        <f>'FY26 Estimates'!T63-'FY26 Estimates'!E63</f>
        <v>15.9</v>
      </c>
      <c r="H61" s="43" t="str">
        <f t="shared" si="0"/>
        <v>NO</v>
      </c>
      <c r="I61" s="43" t="str">
        <f t="shared" si="1"/>
        <v>NO</v>
      </c>
    </row>
    <row r="62" spans="1:9" x14ac:dyDescent="0.35">
      <c r="A62" s="33">
        <v>250</v>
      </c>
      <c r="B62" s="34" t="s">
        <v>96</v>
      </c>
      <c r="C62" s="34" t="s">
        <v>101</v>
      </c>
      <c r="D62" s="43" t="s">
        <v>447</v>
      </c>
      <c r="E62" s="44">
        <v>1</v>
      </c>
      <c r="F62" s="43" t="str">
        <f t="shared" si="2"/>
        <v>YES</v>
      </c>
      <c r="G62" s="45">
        <f>'FY26 Estimates'!T64-'FY26 Estimates'!E64</f>
        <v>28.7</v>
      </c>
      <c r="H62" s="43" t="str">
        <f t="shared" si="0"/>
        <v>NO</v>
      </c>
      <c r="I62" s="43" t="str">
        <f t="shared" si="1"/>
        <v>NO</v>
      </c>
    </row>
    <row r="63" spans="1:9" x14ac:dyDescent="0.35">
      <c r="A63" s="33">
        <v>251</v>
      </c>
      <c r="B63" s="34" t="s">
        <v>233</v>
      </c>
      <c r="C63" s="34" t="s">
        <v>234</v>
      </c>
      <c r="D63" s="43" t="s">
        <v>447</v>
      </c>
      <c r="E63" s="44">
        <v>0</v>
      </c>
      <c r="F63" s="43" t="str">
        <f t="shared" si="2"/>
        <v>NO</v>
      </c>
      <c r="G63" s="45">
        <f>'FY26 Estimates'!T65-'FY26 Estimates'!E65</f>
        <v>-4.5</v>
      </c>
      <c r="H63" s="43" t="str">
        <f t="shared" si="0"/>
        <v>YES</v>
      </c>
      <c r="I63" s="43" t="str">
        <f t="shared" si="1"/>
        <v>NO</v>
      </c>
    </row>
    <row r="64" spans="1:9" x14ac:dyDescent="0.35">
      <c r="A64" s="33">
        <v>252</v>
      </c>
      <c r="B64" s="34" t="s">
        <v>233</v>
      </c>
      <c r="C64" s="34" t="s">
        <v>235</v>
      </c>
      <c r="D64" s="43" t="s">
        <v>447</v>
      </c>
      <c r="E64" s="44">
        <v>1</v>
      </c>
      <c r="F64" s="43" t="str">
        <f t="shared" si="2"/>
        <v>YES</v>
      </c>
      <c r="G64" s="45">
        <f>'FY26 Estimates'!T66-'FY26 Estimates'!E66</f>
        <v>-23.1</v>
      </c>
      <c r="H64" s="43" t="str">
        <f t="shared" si="0"/>
        <v>YES</v>
      </c>
      <c r="I64" s="43" t="str">
        <f t="shared" si="1"/>
        <v>NO</v>
      </c>
    </row>
    <row r="65" spans="1:9" x14ac:dyDescent="0.35">
      <c r="A65" s="33">
        <v>253</v>
      </c>
      <c r="B65" s="34" t="s">
        <v>233</v>
      </c>
      <c r="C65" s="34" t="s">
        <v>236</v>
      </c>
      <c r="D65" s="43" t="s">
        <v>447</v>
      </c>
      <c r="E65" s="44">
        <v>1</v>
      </c>
      <c r="F65" s="43" t="str">
        <f t="shared" si="2"/>
        <v>YES</v>
      </c>
      <c r="G65" s="45">
        <f>'FY26 Estimates'!T67-'FY26 Estimates'!E67</f>
        <v>-133.4</v>
      </c>
      <c r="H65" s="43" t="str">
        <f t="shared" si="0"/>
        <v>YES</v>
      </c>
      <c r="I65" s="43" t="str">
        <f t="shared" si="1"/>
        <v>NO</v>
      </c>
    </row>
    <row r="66" spans="1:9" x14ac:dyDescent="0.35">
      <c r="A66" s="33">
        <v>254</v>
      </c>
      <c r="B66" s="34" t="s">
        <v>41</v>
      </c>
      <c r="C66" s="34" t="s">
        <v>42</v>
      </c>
      <c r="D66" s="43" t="s">
        <v>447</v>
      </c>
      <c r="E66" s="44">
        <v>0</v>
      </c>
      <c r="F66" s="43" t="str">
        <f t="shared" si="2"/>
        <v>NO</v>
      </c>
      <c r="G66" s="45">
        <f>'FY26 Estimates'!T68-'FY26 Estimates'!E68</f>
        <v>9.5</v>
      </c>
      <c r="H66" s="43" t="str">
        <f t="shared" si="0"/>
        <v>NO</v>
      </c>
      <c r="I66" s="43" t="str">
        <f t="shared" si="1"/>
        <v>NO</v>
      </c>
    </row>
    <row r="67" spans="1:9" x14ac:dyDescent="0.35">
      <c r="A67" s="33">
        <v>255</v>
      </c>
      <c r="B67" s="34" t="s">
        <v>41</v>
      </c>
      <c r="C67" s="34" t="s">
        <v>43</v>
      </c>
      <c r="D67" s="43" t="s">
        <v>447</v>
      </c>
      <c r="E67" s="44">
        <v>0</v>
      </c>
      <c r="F67" s="43" t="str">
        <f t="shared" si="2"/>
        <v>NO</v>
      </c>
      <c r="G67" s="45">
        <f>'FY26 Estimates'!T69-'FY26 Estimates'!E69</f>
        <v>-17.5</v>
      </c>
      <c r="H67" s="43" t="str">
        <f t="shared" si="0"/>
        <v>YES</v>
      </c>
      <c r="I67" s="43" t="str">
        <f t="shared" si="1"/>
        <v>NO</v>
      </c>
    </row>
    <row r="68" spans="1:9" x14ac:dyDescent="0.35">
      <c r="A68" s="33">
        <v>256</v>
      </c>
      <c r="B68" s="34" t="s">
        <v>31</v>
      </c>
      <c r="C68" s="34" t="s">
        <v>32</v>
      </c>
      <c r="D68" s="43" t="s">
        <v>447</v>
      </c>
      <c r="E68" s="44">
        <v>0</v>
      </c>
      <c r="F68" s="43" t="str">
        <f t="shared" si="2"/>
        <v>NO</v>
      </c>
      <c r="G68" s="45">
        <f>'FY26 Estimates'!T70-'FY26 Estimates'!E70</f>
        <v>0.4</v>
      </c>
      <c r="H68" s="43" t="str">
        <f t="shared" si="0"/>
        <v>NO</v>
      </c>
      <c r="I68" s="43" t="str">
        <f t="shared" si="1"/>
        <v>NO</v>
      </c>
    </row>
    <row r="69" spans="1:9" x14ac:dyDescent="0.35">
      <c r="A69" s="33">
        <v>257</v>
      </c>
      <c r="B69" s="34" t="s">
        <v>31</v>
      </c>
      <c r="C69" s="34" t="s">
        <v>33</v>
      </c>
      <c r="D69" s="43" t="s">
        <v>447</v>
      </c>
      <c r="E69" s="44">
        <v>1</v>
      </c>
      <c r="F69" s="43" t="str">
        <f t="shared" si="2"/>
        <v>YES</v>
      </c>
      <c r="G69" s="45">
        <f>'FY26 Estimates'!T71-'FY26 Estimates'!E71</f>
        <v>-28.1</v>
      </c>
      <c r="H69" s="43" t="str">
        <f t="shared" ref="H69:H132" si="3">IF(G69&lt;0, "YES", "NO")</f>
        <v>YES</v>
      </c>
      <c r="I69" s="43" t="str">
        <f t="shared" ref="I69:I132" si="4">IF(AND(D69="YES", F69="YES", H69="YES"), "YES", "NO")</f>
        <v>NO</v>
      </c>
    </row>
    <row r="70" spans="1:9" x14ac:dyDescent="0.35">
      <c r="A70" s="33">
        <v>258</v>
      </c>
      <c r="B70" s="34" t="s">
        <v>31</v>
      </c>
      <c r="C70" s="34" t="s">
        <v>34</v>
      </c>
      <c r="D70" s="43" t="s">
        <v>447</v>
      </c>
      <c r="E70" s="44">
        <v>1</v>
      </c>
      <c r="F70" s="43" t="str">
        <f t="shared" si="2"/>
        <v>YES</v>
      </c>
      <c r="G70" s="45">
        <f>'FY26 Estimates'!T72-'FY26 Estimates'!E72</f>
        <v>25.2</v>
      </c>
      <c r="H70" s="43" t="str">
        <f t="shared" si="3"/>
        <v>NO</v>
      </c>
      <c r="I70" s="43" t="str">
        <f t="shared" si="4"/>
        <v>NO</v>
      </c>
    </row>
    <row r="71" spans="1:9" x14ac:dyDescent="0.35">
      <c r="A71" s="33">
        <v>259</v>
      </c>
      <c r="B71" s="34" t="s">
        <v>347</v>
      </c>
      <c r="C71" s="34" t="s">
        <v>348</v>
      </c>
      <c r="D71" s="43" t="s">
        <v>447</v>
      </c>
      <c r="E71" s="44">
        <v>1</v>
      </c>
      <c r="F71" s="43" t="str">
        <f t="shared" ref="F71:F134" si="5">IF(E71&gt;0, "YES", "NO")</f>
        <v>YES</v>
      </c>
      <c r="G71" s="45">
        <f>'FY26 Estimates'!T73-'FY26 Estimates'!E73</f>
        <v>49.8</v>
      </c>
      <c r="H71" s="43" t="str">
        <f t="shared" si="3"/>
        <v>NO</v>
      </c>
      <c r="I71" s="43" t="str">
        <f t="shared" si="4"/>
        <v>NO</v>
      </c>
    </row>
    <row r="72" spans="1:9" x14ac:dyDescent="0.35">
      <c r="A72" s="33">
        <v>260</v>
      </c>
      <c r="B72" s="34" t="s">
        <v>347</v>
      </c>
      <c r="C72" s="34" t="s">
        <v>349</v>
      </c>
      <c r="D72" s="43" t="s">
        <v>448</v>
      </c>
      <c r="E72" s="44">
        <v>1</v>
      </c>
      <c r="F72" s="43" t="str">
        <f t="shared" si="5"/>
        <v>YES</v>
      </c>
      <c r="G72" s="45">
        <f>'FY26 Estimates'!T74-'FY26 Estimates'!E74</f>
        <v>116.7</v>
      </c>
      <c r="H72" s="43" t="str">
        <f t="shared" si="3"/>
        <v>NO</v>
      </c>
      <c r="I72" s="43" t="str">
        <f t="shared" si="4"/>
        <v>NO</v>
      </c>
    </row>
    <row r="73" spans="1:9" x14ac:dyDescent="0.35">
      <c r="A73" s="33">
        <v>261</v>
      </c>
      <c r="B73" s="34" t="s">
        <v>347</v>
      </c>
      <c r="C73" s="34" t="s">
        <v>350</v>
      </c>
      <c r="D73" s="43" t="s">
        <v>447</v>
      </c>
      <c r="E73" s="44">
        <v>1</v>
      </c>
      <c r="F73" s="43" t="str">
        <f t="shared" si="5"/>
        <v>YES</v>
      </c>
      <c r="G73" s="45">
        <f>'FY26 Estimates'!T75-'FY26 Estimates'!E75</f>
        <v>-109.6</v>
      </c>
      <c r="H73" s="43" t="str">
        <f t="shared" si="3"/>
        <v>YES</v>
      </c>
      <c r="I73" s="43" t="str">
        <f t="shared" si="4"/>
        <v>NO</v>
      </c>
    </row>
    <row r="74" spans="1:9" x14ac:dyDescent="0.35">
      <c r="A74" s="33">
        <v>262</v>
      </c>
      <c r="B74" s="34" t="s">
        <v>347</v>
      </c>
      <c r="C74" s="34" t="s">
        <v>351</v>
      </c>
      <c r="D74" s="43" t="s">
        <v>447</v>
      </c>
      <c r="E74" s="44">
        <v>1</v>
      </c>
      <c r="F74" s="43" t="str">
        <f t="shared" si="5"/>
        <v>YES</v>
      </c>
      <c r="G74" s="45">
        <f>'FY26 Estimates'!T76-'FY26 Estimates'!E76</f>
        <v>-7.9</v>
      </c>
      <c r="H74" s="43" t="str">
        <f t="shared" si="3"/>
        <v>YES</v>
      </c>
      <c r="I74" s="43" t="str">
        <f t="shared" si="4"/>
        <v>NO</v>
      </c>
    </row>
    <row r="75" spans="1:9" x14ac:dyDescent="0.35">
      <c r="A75" s="33">
        <v>263</v>
      </c>
      <c r="B75" s="34" t="s">
        <v>347</v>
      </c>
      <c r="C75" s="34" t="s">
        <v>352</v>
      </c>
      <c r="D75" s="43" t="s">
        <v>447</v>
      </c>
      <c r="E75" s="44">
        <v>1</v>
      </c>
      <c r="F75" s="43" t="str">
        <f t="shared" si="5"/>
        <v>YES</v>
      </c>
      <c r="G75" s="45">
        <f>'FY26 Estimates'!T77-'FY26 Estimates'!E77</f>
        <v>-88.8</v>
      </c>
      <c r="H75" s="43" t="str">
        <f t="shared" si="3"/>
        <v>YES</v>
      </c>
      <c r="I75" s="43" t="str">
        <f t="shared" si="4"/>
        <v>NO</v>
      </c>
    </row>
    <row r="76" spans="1:9" x14ac:dyDescent="0.35">
      <c r="A76" s="33">
        <v>264</v>
      </c>
      <c r="B76" s="34" t="s">
        <v>347</v>
      </c>
      <c r="C76" s="34" t="s">
        <v>353</v>
      </c>
      <c r="D76" s="43" t="s">
        <v>447</v>
      </c>
      <c r="E76" s="44">
        <v>1</v>
      </c>
      <c r="F76" s="43" t="str">
        <f t="shared" si="5"/>
        <v>YES</v>
      </c>
      <c r="G76" s="45">
        <f>'FY26 Estimates'!T78-'FY26 Estimates'!E78</f>
        <v>-8.6999999999999993</v>
      </c>
      <c r="H76" s="43" t="str">
        <f t="shared" si="3"/>
        <v>YES</v>
      </c>
      <c r="I76" s="43" t="str">
        <f t="shared" si="4"/>
        <v>NO</v>
      </c>
    </row>
    <row r="77" spans="1:9" x14ac:dyDescent="0.35">
      <c r="A77" s="33">
        <v>265</v>
      </c>
      <c r="B77" s="34" t="s">
        <v>347</v>
      </c>
      <c r="C77" s="34" t="s">
        <v>354</v>
      </c>
      <c r="D77" s="43" t="s">
        <v>447</v>
      </c>
      <c r="E77" s="44">
        <v>1</v>
      </c>
      <c r="F77" s="43" t="str">
        <f t="shared" si="5"/>
        <v>YES</v>
      </c>
      <c r="G77" s="45">
        <f>'FY26 Estimates'!T79-'FY26 Estimates'!E79</f>
        <v>24.8</v>
      </c>
      <c r="H77" s="43" t="str">
        <f t="shared" si="3"/>
        <v>NO</v>
      </c>
      <c r="I77" s="43" t="str">
        <f t="shared" si="4"/>
        <v>NO</v>
      </c>
    </row>
    <row r="78" spans="1:9" x14ac:dyDescent="0.35">
      <c r="A78" s="33">
        <v>266</v>
      </c>
      <c r="B78" s="34" t="s">
        <v>347</v>
      </c>
      <c r="C78" s="34" t="s">
        <v>355</v>
      </c>
      <c r="D78" s="43" t="s">
        <v>447</v>
      </c>
      <c r="E78" s="44">
        <v>1</v>
      </c>
      <c r="F78" s="43" t="str">
        <f t="shared" si="5"/>
        <v>YES</v>
      </c>
      <c r="G78" s="45">
        <f>'FY26 Estimates'!T80-'FY26 Estimates'!E80</f>
        <v>2.4</v>
      </c>
      <c r="H78" s="43" t="str">
        <f t="shared" si="3"/>
        <v>NO</v>
      </c>
      <c r="I78" s="43" t="str">
        <f t="shared" si="4"/>
        <v>NO</v>
      </c>
    </row>
    <row r="79" spans="1:9" x14ac:dyDescent="0.35">
      <c r="A79" s="33">
        <v>267</v>
      </c>
      <c r="B79" s="34" t="s">
        <v>347</v>
      </c>
      <c r="C79" s="34" t="s">
        <v>356</v>
      </c>
      <c r="D79" s="43" t="s">
        <v>447</v>
      </c>
      <c r="E79" s="44">
        <v>1</v>
      </c>
      <c r="F79" s="43" t="str">
        <f t="shared" si="5"/>
        <v>YES</v>
      </c>
      <c r="G79" s="45">
        <f>'FY26 Estimates'!T81-'FY26 Estimates'!E81</f>
        <v>3.5</v>
      </c>
      <c r="H79" s="43" t="str">
        <f t="shared" si="3"/>
        <v>NO</v>
      </c>
      <c r="I79" s="43" t="str">
        <f t="shared" si="4"/>
        <v>NO</v>
      </c>
    </row>
    <row r="80" spans="1:9" x14ac:dyDescent="0.35">
      <c r="A80" s="33">
        <v>268</v>
      </c>
      <c r="B80" s="34" t="s">
        <v>347</v>
      </c>
      <c r="C80" s="34" t="s">
        <v>357</v>
      </c>
      <c r="D80" s="43" t="s">
        <v>447</v>
      </c>
      <c r="E80" s="44">
        <v>1</v>
      </c>
      <c r="F80" s="43" t="str">
        <f t="shared" si="5"/>
        <v>YES</v>
      </c>
      <c r="G80" s="45">
        <f>'FY26 Estimates'!T82-'FY26 Estimates'!E82</f>
        <v>15.1</v>
      </c>
      <c r="H80" s="43" t="str">
        <f t="shared" si="3"/>
        <v>NO</v>
      </c>
      <c r="I80" s="43" t="str">
        <f t="shared" si="4"/>
        <v>NO</v>
      </c>
    </row>
    <row r="81" spans="1:9" x14ac:dyDescent="0.35">
      <c r="A81" s="33">
        <v>269</v>
      </c>
      <c r="B81" s="34" t="s">
        <v>331</v>
      </c>
      <c r="C81" s="34" t="s">
        <v>332</v>
      </c>
      <c r="D81" s="43" t="s">
        <v>447</v>
      </c>
      <c r="E81" s="44">
        <v>0</v>
      </c>
      <c r="F81" s="43" t="str">
        <f t="shared" si="5"/>
        <v>NO</v>
      </c>
      <c r="G81" s="45">
        <f>'FY26 Estimates'!T83-'FY26 Estimates'!E83</f>
        <v>-5.5</v>
      </c>
      <c r="H81" s="43" t="str">
        <f t="shared" si="3"/>
        <v>YES</v>
      </c>
      <c r="I81" s="43" t="str">
        <f t="shared" si="4"/>
        <v>NO</v>
      </c>
    </row>
    <row r="82" spans="1:9" x14ac:dyDescent="0.35">
      <c r="A82" s="33">
        <v>270</v>
      </c>
      <c r="B82" s="34" t="s">
        <v>331</v>
      </c>
      <c r="C82" s="34" t="s">
        <v>333</v>
      </c>
      <c r="D82" s="43" t="s">
        <v>447</v>
      </c>
      <c r="E82" s="44">
        <v>0</v>
      </c>
      <c r="F82" s="43" t="str">
        <f t="shared" si="5"/>
        <v>NO</v>
      </c>
      <c r="G82" s="45">
        <f>'FY26 Estimates'!T84-'FY26 Estimates'!E84</f>
        <v>22</v>
      </c>
      <c r="H82" s="43" t="str">
        <f t="shared" si="3"/>
        <v>NO</v>
      </c>
      <c r="I82" s="43" t="str">
        <f t="shared" si="4"/>
        <v>NO</v>
      </c>
    </row>
    <row r="83" spans="1:9" x14ac:dyDescent="0.35">
      <c r="A83" s="33">
        <v>271</v>
      </c>
      <c r="B83" s="34" t="s">
        <v>331</v>
      </c>
      <c r="C83" s="34" t="s">
        <v>334</v>
      </c>
      <c r="D83" s="43" t="s">
        <v>447</v>
      </c>
      <c r="E83" s="44">
        <v>0</v>
      </c>
      <c r="F83" s="43" t="str">
        <f t="shared" si="5"/>
        <v>NO</v>
      </c>
      <c r="G83" s="45">
        <f>'FY26 Estimates'!T85-'FY26 Estimates'!E85</f>
        <v>-12.2</v>
      </c>
      <c r="H83" s="43" t="str">
        <f t="shared" si="3"/>
        <v>YES</v>
      </c>
      <c r="I83" s="43" t="str">
        <f t="shared" si="4"/>
        <v>NO</v>
      </c>
    </row>
    <row r="84" spans="1:9" x14ac:dyDescent="0.35">
      <c r="A84" s="33">
        <v>272</v>
      </c>
      <c r="B84" s="34" t="s">
        <v>260</v>
      </c>
      <c r="C84" s="34" t="s">
        <v>261</v>
      </c>
      <c r="D84" s="43" t="s">
        <v>448</v>
      </c>
      <c r="E84" s="44">
        <v>0</v>
      </c>
      <c r="F84" s="43" t="str">
        <f t="shared" si="5"/>
        <v>NO</v>
      </c>
      <c r="G84" s="45">
        <f>'FY26 Estimates'!T86-'FY26 Estimates'!E86</f>
        <v>8.5</v>
      </c>
      <c r="H84" s="43" t="str">
        <f t="shared" si="3"/>
        <v>NO</v>
      </c>
      <c r="I84" s="43" t="str">
        <f t="shared" si="4"/>
        <v>NO</v>
      </c>
    </row>
    <row r="85" spans="1:9" x14ac:dyDescent="0.35">
      <c r="A85" s="33">
        <v>273</v>
      </c>
      <c r="B85" s="34" t="s">
        <v>260</v>
      </c>
      <c r="C85" s="34" t="s">
        <v>262</v>
      </c>
      <c r="D85" s="43" t="s">
        <v>447</v>
      </c>
      <c r="E85" s="44">
        <v>1</v>
      </c>
      <c r="F85" s="43" t="str">
        <f t="shared" si="5"/>
        <v>YES</v>
      </c>
      <c r="G85" s="45">
        <f>'FY26 Estimates'!T87-'FY26 Estimates'!E87</f>
        <v>-23.6</v>
      </c>
      <c r="H85" s="43" t="str">
        <f t="shared" si="3"/>
        <v>YES</v>
      </c>
      <c r="I85" s="43" t="str">
        <f t="shared" si="4"/>
        <v>NO</v>
      </c>
    </row>
    <row r="86" spans="1:9" x14ac:dyDescent="0.35">
      <c r="A86" s="33">
        <v>274</v>
      </c>
      <c r="B86" s="34" t="s">
        <v>230</v>
      </c>
      <c r="C86" s="34" t="s">
        <v>231</v>
      </c>
      <c r="D86" s="43" t="s">
        <v>447</v>
      </c>
      <c r="E86" s="44">
        <v>0</v>
      </c>
      <c r="F86" s="43" t="str">
        <f t="shared" si="5"/>
        <v>NO</v>
      </c>
      <c r="G86" s="45">
        <f>'FY26 Estimates'!T88-'FY26 Estimates'!E88</f>
        <v>23.8</v>
      </c>
      <c r="H86" s="43" t="str">
        <f t="shared" si="3"/>
        <v>NO</v>
      </c>
      <c r="I86" s="43" t="str">
        <f t="shared" si="4"/>
        <v>NO</v>
      </c>
    </row>
    <row r="87" spans="1:9" x14ac:dyDescent="0.35">
      <c r="A87" s="33">
        <v>275</v>
      </c>
      <c r="B87" s="34" t="s">
        <v>230</v>
      </c>
      <c r="C87" s="34" t="s">
        <v>232</v>
      </c>
      <c r="D87" s="43" t="s">
        <v>447</v>
      </c>
      <c r="E87" s="44">
        <v>0</v>
      </c>
      <c r="F87" s="43" t="str">
        <f t="shared" si="5"/>
        <v>NO</v>
      </c>
      <c r="G87" s="45">
        <f>'FY26 Estimates'!T89-'FY26 Estimates'!E89</f>
        <v>-0.5</v>
      </c>
      <c r="H87" s="43" t="str">
        <f t="shared" si="3"/>
        <v>YES</v>
      </c>
      <c r="I87" s="43" t="str">
        <f t="shared" si="4"/>
        <v>NO</v>
      </c>
    </row>
    <row r="88" spans="1:9" x14ac:dyDescent="0.35">
      <c r="A88" s="33">
        <v>281</v>
      </c>
      <c r="B88" s="34" t="s">
        <v>149</v>
      </c>
      <c r="C88" s="34" t="s">
        <v>150</v>
      </c>
      <c r="D88" s="43" t="s">
        <v>447</v>
      </c>
      <c r="E88" s="44">
        <v>0</v>
      </c>
      <c r="F88" s="43" t="str">
        <f t="shared" si="5"/>
        <v>NO</v>
      </c>
      <c r="G88" s="45">
        <f>'FY26 Estimates'!T90-'FY26 Estimates'!E90</f>
        <v>-7.5</v>
      </c>
      <c r="H88" s="43" t="str">
        <f t="shared" si="3"/>
        <v>YES</v>
      </c>
      <c r="I88" s="43" t="str">
        <f t="shared" si="4"/>
        <v>NO</v>
      </c>
    </row>
    <row r="89" spans="1:9" x14ac:dyDescent="0.35">
      <c r="A89" s="33">
        <v>282</v>
      </c>
      <c r="B89" s="34" t="s">
        <v>121</v>
      </c>
      <c r="C89" s="34" t="s">
        <v>122</v>
      </c>
      <c r="D89" s="43" t="s">
        <v>447</v>
      </c>
      <c r="E89" s="44">
        <v>1</v>
      </c>
      <c r="F89" s="43" t="str">
        <f t="shared" si="5"/>
        <v>YES</v>
      </c>
      <c r="G89" s="45">
        <f>'FY26 Estimates'!T91-'FY26 Estimates'!E91</f>
        <v>-9</v>
      </c>
      <c r="H89" s="43" t="str">
        <f t="shared" si="3"/>
        <v>YES</v>
      </c>
      <c r="I89" s="43" t="str">
        <f t="shared" si="4"/>
        <v>NO</v>
      </c>
    </row>
    <row r="90" spans="1:9" x14ac:dyDescent="0.35">
      <c r="A90" s="33">
        <v>283</v>
      </c>
      <c r="B90" s="34" t="s">
        <v>121</v>
      </c>
      <c r="C90" s="34" t="s">
        <v>123</v>
      </c>
      <c r="D90" s="43" t="s">
        <v>447</v>
      </c>
      <c r="E90" s="44">
        <v>0</v>
      </c>
      <c r="F90" s="43" t="str">
        <f t="shared" si="5"/>
        <v>NO</v>
      </c>
      <c r="G90" s="45">
        <f>'FY26 Estimates'!T92-'FY26 Estimates'!E92</f>
        <v>-5</v>
      </c>
      <c r="H90" s="43" t="str">
        <f t="shared" si="3"/>
        <v>YES</v>
      </c>
      <c r="I90" s="43" t="str">
        <f t="shared" si="4"/>
        <v>NO</v>
      </c>
    </row>
    <row r="91" spans="1:9" x14ac:dyDescent="0.35">
      <c r="A91" s="33">
        <v>284</v>
      </c>
      <c r="B91" s="34" t="s">
        <v>64</v>
      </c>
      <c r="C91" s="34" t="s">
        <v>65</v>
      </c>
      <c r="D91" s="43" t="s">
        <v>447</v>
      </c>
      <c r="E91" s="44">
        <v>0</v>
      </c>
      <c r="F91" s="43" t="str">
        <f t="shared" si="5"/>
        <v>NO</v>
      </c>
      <c r="G91" s="45">
        <f>'FY26 Estimates'!T93-'FY26 Estimates'!E93</f>
        <v>21.8</v>
      </c>
      <c r="H91" s="43" t="str">
        <f t="shared" si="3"/>
        <v>NO</v>
      </c>
      <c r="I91" s="43" t="str">
        <f t="shared" si="4"/>
        <v>NO</v>
      </c>
    </row>
    <row r="92" spans="1:9" x14ac:dyDescent="0.35">
      <c r="A92" s="33">
        <v>285</v>
      </c>
      <c r="B92" s="34" t="s">
        <v>66</v>
      </c>
      <c r="C92" s="34" t="s">
        <v>67</v>
      </c>
      <c r="D92" s="43" t="s">
        <v>447</v>
      </c>
      <c r="E92" s="44">
        <v>0</v>
      </c>
      <c r="F92" s="43" t="str">
        <f t="shared" si="5"/>
        <v>NO</v>
      </c>
      <c r="G92" s="45">
        <f>'FY26 Estimates'!T94-'FY26 Estimates'!E94</f>
        <v>-4.5</v>
      </c>
      <c r="H92" s="43" t="str">
        <f t="shared" si="3"/>
        <v>YES</v>
      </c>
      <c r="I92" s="43" t="str">
        <f t="shared" si="4"/>
        <v>NO</v>
      </c>
    </row>
    <row r="93" spans="1:9" x14ac:dyDescent="0.35">
      <c r="A93" s="33">
        <v>286</v>
      </c>
      <c r="B93" s="34" t="s">
        <v>66</v>
      </c>
      <c r="C93" s="34" t="s">
        <v>68</v>
      </c>
      <c r="D93" s="43" t="s">
        <v>447</v>
      </c>
      <c r="E93" s="44">
        <v>1</v>
      </c>
      <c r="F93" s="43" t="str">
        <f t="shared" si="5"/>
        <v>YES</v>
      </c>
      <c r="G93" s="45">
        <f>'FY26 Estimates'!T95-'FY26 Estimates'!E95</f>
        <v>-7.1</v>
      </c>
      <c r="H93" s="43" t="str">
        <f t="shared" si="3"/>
        <v>YES</v>
      </c>
      <c r="I93" s="43" t="str">
        <f t="shared" si="4"/>
        <v>NO</v>
      </c>
    </row>
    <row r="94" spans="1:9" x14ac:dyDescent="0.35">
      <c r="A94" s="33">
        <v>287</v>
      </c>
      <c r="B94" s="34" t="s">
        <v>138</v>
      </c>
      <c r="C94" s="34" t="s">
        <v>139</v>
      </c>
      <c r="D94" s="43" t="s">
        <v>448</v>
      </c>
      <c r="E94" s="44">
        <v>1</v>
      </c>
      <c r="F94" s="43" t="str">
        <f t="shared" si="5"/>
        <v>YES</v>
      </c>
      <c r="G94" s="45">
        <f>'FY26 Estimates'!T96-'FY26 Estimates'!E96</f>
        <v>34.5</v>
      </c>
      <c r="H94" s="43" t="str">
        <f t="shared" si="3"/>
        <v>NO</v>
      </c>
      <c r="I94" s="43" t="str">
        <f t="shared" si="4"/>
        <v>NO</v>
      </c>
    </row>
    <row r="95" spans="1:9" x14ac:dyDescent="0.35">
      <c r="A95" s="33">
        <v>288</v>
      </c>
      <c r="B95" s="34" t="s">
        <v>138</v>
      </c>
      <c r="C95" s="34" t="s">
        <v>140</v>
      </c>
      <c r="D95" s="43" t="s">
        <v>447</v>
      </c>
      <c r="E95" s="44">
        <v>1</v>
      </c>
      <c r="F95" s="43" t="str">
        <f t="shared" si="5"/>
        <v>YES</v>
      </c>
      <c r="G95" s="45">
        <f>'FY26 Estimates'!T97-'FY26 Estimates'!E97</f>
        <v>-20.100000000000001</v>
      </c>
      <c r="H95" s="43" t="str">
        <f t="shared" si="3"/>
        <v>YES</v>
      </c>
      <c r="I95" s="43" t="str">
        <f t="shared" si="4"/>
        <v>NO</v>
      </c>
    </row>
    <row r="96" spans="1:9" x14ac:dyDescent="0.35">
      <c r="A96" s="33">
        <v>289</v>
      </c>
      <c r="B96" s="34" t="s">
        <v>138</v>
      </c>
      <c r="C96" s="34" t="s">
        <v>141</v>
      </c>
      <c r="D96" s="43" t="s">
        <v>447</v>
      </c>
      <c r="E96" s="44">
        <v>0</v>
      </c>
      <c r="F96" s="43" t="str">
        <f t="shared" si="5"/>
        <v>NO</v>
      </c>
      <c r="G96" s="45">
        <f>'FY26 Estimates'!T98-'FY26 Estimates'!E98</f>
        <v>33.5</v>
      </c>
      <c r="H96" s="43" t="str">
        <f t="shared" si="3"/>
        <v>NO</v>
      </c>
      <c r="I96" s="43" t="str">
        <f t="shared" si="4"/>
        <v>NO</v>
      </c>
    </row>
    <row r="97" spans="1:9" x14ac:dyDescent="0.35">
      <c r="A97" s="33">
        <v>290</v>
      </c>
      <c r="B97" s="34" t="s">
        <v>138</v>
      </c>
      <c r="C97" s="34" t="s">
        <v>142</v>
      </c>
      <c r="D97" s="43" t="s">
        <v>447</v>
      </c>
      <c r="E97" s="44">
        <v>1</v>
      </c>
      <c r="F97" s="43" t="str">
        <f t="shared" si="5"/>
        <v>YES</v>
      </c>
      <c r="G97" s="45">
        <f>'FY26 Estimates'!T99-'FY26 Estimates'!E99</f>
        <v>-100.7</v>
      </c>
      <c r="H97" s="43" t="str">
        <f t="shared" si="3"/>
        <v>YES</v>
      </c>
      <c r="I97" s="43" t="str">
        <f t="shared" si="4"/>
        <v>NO</v>
      </c>
    </row>
    <row r="98" spans="1:9" x14ac:dyDescent="0.35">
      <c r="A98" s="33">
        <v>291</v>
      </c>
      <c r="B98" s="34" t="s">
        <v>145</v>
      </c>
      <c r="C98" s="34" t="s">
        <v>146</v>
      </c>
      <c r="D98" s="43" t="s">
        <v>447</v>
      </c>
      <c r="E98" s="44">
        <v>0</v>
      </c>
      <c r="F98" s="43" t="str">
        <f t="shared" si="5"/>
        <v>NO</v>
      </c>
      <c r="G98" s="45">
        <f>'FY26 Estimates'!T100-'FY26 Estimates'!E100</f>
        <v>-0.4</v>
      </c>
      <c r="H98" s="43" t="str">
        <f t="shared" si="3"/>
        <v>YES</v>
      </c>
      <c r="I98" s="43" t="str">
        <f t="shared" si="4"/>
        <v>NO</v>
      </c>
    </row>
    <row r="99" spans="1:9" x14ac:dyDescent="0.35">
      <c r="A99" s="33">
        <v>292</v>
      </c>
      <c r="B99" s="34" t="s">
        <v>145</v>
      </c>
      <c r="C99" s="34" t="s">
        <v>147</v>
      </c>
      <c r="D99" s="43" t="s">
        <v>447</v>
      </c>
      <c r="E99" s="44">
        <v>0</v>
      </c>
      <c r="F99" s="43" t="str">
        <f t="shared" si="5"/>
        <v>NO</v>
      </c>
      <c r="G99" s="45">
        <f>'FY26 Estimates'!T101-'FY26 Estimates'!E101</f>
        <v>-5</v>
      </c>
      <c r="H99" s="43" t="str">
        <f t="shared" si="3"/>
        <v>YES</v>
      </c>
      <c r="I99" s="43" t="str">
        <f t="shared" si="4"/>
        <v>NO</v>
      </c>
    </row>
    <row r="100" spans="1:9" x14ac:dyDescent="0.35">
      <c r="A100" s="33">
        <v>293</v>
      </c>
      <c r="B100" s="34" t="s">
        <v>145</v>
      </c>
      <c r="C100" s="34" t="s">
        <v>148</v>
      </c>
      <c r="D100" s="43" t="s">
        <v>447</v>
      </c>
      <c r="E100" s="44">
        <v>0</v>
      </c>
      <c r="F100" s="43" t="str">
        <f t="shared" si="5"/>
        <v>NO</v>
      </c>
      <c r="G100" s="45">
        <f>'FY26 Estimates'!T102-'FY26 Estimates'!E102</f>
        <v>-14</v>
      </c>
      <c r="H100" s="43" t="str">
        <f t="shared" si="3"/>
        <v>YES</v>
      </c>
      <c r="I100" s="43" t="str">
        <f t="shared" si="4"/>
        <v>NO</v>
      </c>
    </row>
    <row r="101" spans="1:9" x14ac:dyDescent="0.35">
      <c r="A101" s="33">
        <v>294</v>
      </c>
      <c r="B101" s="34" t="s">
        <v>102</v>
      </c>
      <c r="C101" s="34" t="s">
        <v>103</v>
      </c>
      <c r="D101" s="43" t="s">
        <v>447</v>
      </c>
      <c r="E101" s="44">
        <v>0</v>
      </c>
      <c r="F101" s="43" t="str">
        <f t="shared" si="5"/>
        <v>NO</v>
      </c>
      <c r="G101" s="45">
        <f>'FY26 Estimates'!T103-'FY26 Estimates'!E103</f>
        <v>-22.5</v>
      </c>
      <c r="H101" s="43" t="str">
        <f t="shared" si="3"/>
        <v>YES</v>
      </c>
      <c r="I101" s="43" t="str">
        <f t="shared" si="4"/>
        <v>NO</v>
      </c>
    </row>
    <row r="102" spans="1:9" x14ac:dyDescent="0.35">
      <c r="A102" s="33">
        <v>297</v>
      </c>
      <c r="B102" s="34" t="s">
        <v>74</v>
      </c>
      <c r="C102" s="34" t="s">
        <v>76</v>
      </c>
      <c r="D102" s="43" t="s">
        <v>447</v>
      </c>
      <c r="E102" s="44">
        <v>1</v>
      </c>
      <c r="F102" s="43" t="str">
        <f t="shared" si="5"/>
        <v>YES</v>
      </c>
      <c r="G102" s="45">
        <f>'FY26 Estimates'!T104-'FY26 Estimates'!E104</f>
        <v>-7.5</v>
      </c>
      <c r="H102" s="43" t="str">
        <f t="shared" si="3"/>
        <v>YES</v>
      </c>
      <c r="I102" s="43" t="str">
        <f t="shared" si="4"/>
        <v>NO</v>
      </c>
    </row>
    <row r="103" spans="1:9" x14ac:dyDescent="0.35">
      <c r="A103" s="33">
        <v>298</v>
      </c>
      <c r="B103" s="34" t="s">
        <v>223</v>
      </c>
      <c r="C103" s="34" t="s">
        <v>224</v>
      </c>
      <c r="D103" s="43" t="s">
        <v>447</v>
      </c>
      <c r="E103" s="44">
        <v>1</v>
      </c>
      <c r="F103" s="43" t="str">
        <f t="shared" si="5"/>
        <v>YES</v>
      </c>
      <c r="G103" s="45">
        <f>'FY26 Estimates'!T105-'FY26 Estimates'!E105</f>
        <v>-3</v>
      </c>
      <c r="H103" s="43" t="str">
        <f t="shared" si="3"/>
        <v>YES</v>
      </c>
      <c r="I103" s="43" t="str">
        <f t="shared" si="4"/>
        <v>NO</v>
      </c>
    </row>
    <row r="104" spans="1:9" x14ac:dyDescent="0.35">
      <c r="A104" s="33">
        <v>299</v>
      </c>
      <c r="B104" s="34" t="s">
        <v>223</v>
      </c>
      <c r="C104" s="34" t="s">
        <v>225</v>
      </c>
      <c r="D104" s="43" t="s">
        <v>447</v>
      </c>
      <c r="E104" s="44">
        <v>0</v>
      </c>
      <c r="F104" s="43" t="str">
        <f t="shared" si="5"/>
        <v>NO</v>
      </c>
      <c r="G104" s="45">
        <f>'FY26 Estimates'!T106-'FY26 Estimates'!E106</f>
        <v>-21.8</v>
      </c>
      <c r="H104" s="43" t="str">
        <f t="shared" si="3"/>
        <v>YES</v>
      </c>
      <c r="I104" s="43" t="str">
        <f t="shared" si="4"/>
        <v>NO</v>
      </c>
    </row>
    <row r="105" spans="1:9" x14ac:dyDescent="0.35">
      <c r="A105" s="33">
        <v>300</v>
      </c>
      <c r="B105" s="34" t="s">
        <v>88</v>
      </c>
      <c r="C105" s="34" t="s">
        <v>89</v>
      </c>
      <c r="D105" s="43" t="s">
        <v>447</v>
      </c>
      <c r="E105" s="44">
        <v>0</v>
      </c>
      <c r="F105" s="43" t="str">
        <f t="shared" si="5"/>
        <v>NO</v>
      </c>
      <c r="G105" s="45">
        <f>'FY26 Estimates'!T107-'FY26 Estimates'!E107</f>
        <v>-6</v>
      </c>
      <c r="H105" s="43" t="str">
        <f t="shared" si="3"/>
        <v>YES</v>
      </c>
      <c r="I105" s="43" t="str">
        <f t="shared" si="4"/>
        <v>NO</v>
      </c>
    </row>
    <row r="106" spans="1:9" x14ac:dyDescent="0.35">
      <c r="A106" s="33">
        <v>303</v>
      </c>
      <c r="B106" s="34" t="s">
        <v>279</v>
      </c>
      <c r="C106" s="34" t="s">
        <v>281</v>
      </c>
      <c r="D106" s="43" t="s">
        <v>447</v>
      </c>
      <c r="E106" s="44">
        <v>0</v>
      </c>
      <c r="F106" s="43" t="str">
        <f t="shared" si="5"/>
        <v>NO</v>
      </c>
      <c r="G106" s="45">
        <f>'FY26 Estimates'!T108-'FY26 Estimates'!E108</f>
        <v>-2.8</v>
      </c>
      <c r="H106" s="43" t="str">
        <f t="shared" si="3"/>
        <v>YES</v>
      </c>
      <c r="I106" s="43" t="str">
        <f t="shared" si="4"/>
        <v>NO</v>
      </c>
    </row>
    <row r="107" spans="1:9" x14ac:dyDescent="0.35">
      <c r="A107" s="33">
        <v>305</v>
      </c>
      <c r="B107" s="34" t="s">
        <v>341</v>
      </c>
      <c r="C107" s="34" t="s">
        <v>342</v>
      </c>
      <c r="D107" s="43" t="s">
        <v>447</v>
      </c>
      <c r="E107" s="44">
        <v>1</v>
      </c>
      <c r="F107" s="43" t="str">
        <f t="shared" si="5"/>
        <v>YES</v>
      </c>
      <c r="G107" s="45">
        <f>'FY26 Estimates'!T109-'FY26 Estimates'!E109</f>
        <v>-84.7</v>
      </c>
      <c r="H107" s="43" t="str">
        <f t="shared" si="3"/>
        <v>YES</v>
      </c>
      <c r="I107" s="43" t="str">
        <f t="shared" si="4"/>
        <v>NO</v>
      </c>
    </row>
    <row r="108" spans="1:9" x14ac:dyDescent="0.35">
      <c r="A108" s="33">
        <v>306</v>
      </c>
      <c r="B108" s="34" t="s">
        <v>341</v>
      </c>
      <c r="C108" s="34" t="s">
        <v>343</v>
      </c>
      <c r="D108" s="43" t="s">
        <v>447</v>
      </c>
      <c r="E108" s="44">
        <v>0</v>
      </c>
      <c r="F108" s="43" t="str">
        <f t="shared" si="5"/>
        <v>NO</v>
      </c>
      <c r="G108" s="45">
        <f>'FY26 Estimates'!T110-'FY26 Estimates'!E110</f>
        <v>16</v>
      </c>
      <c r="H108" s="43" t="str">
        <f t="shared" si="3"/>
        <v>NO</v>
      </c>
      <c r="I108" s="43" t="str">
        <f t="shared" si="4"/>
        <v>NO</v>
      </c>
    </row>
    <row r="109" spans="1:9" x14ac:dyDescent="0.35">
      <c r="A109" s="33">
        <v>307</v>
      </c>
      <c r="B109" s="34" t="s">
        <v>341</v>
      </c>
      <c r="C109" s="34" t="s">
        <v>344</v>
      </c>
      <c r="D109" s="43" t="s">
        <v>448</v>
      </c>
      <c r="E109" s="44">
        <v>0</v>
      </c>
      <c r="F109" s="43" t="str">
        <f t="shared" si="5"/>
        <v>NO</v>
      </c>
      <c r="G109" s="45">
        <f>'FY26 Estimates'!T111-'FY26 Estimates'!E111</f>
        <v>14</v>
      </c>
      <c r="H109" s="43" t="str">
        <f t="shared" si="3"/>
        <v>NO</v>
      </c>
      <c r="I109" s="43" t="str">
        <f t="shared" si="4"/>
        <v>NO</v>
      </c>
    </row>
    <row r="110" spans="1:9" x14ac:dyDescent="0.35">
      <c r="A110" s="33">
        <v>308</v>
      </c>
      <c r="B110" s="34" t="s">
        <v>313</v>
      </c>
      <c r="C110" s="34" t="s">
        <v>314</v>
      </c>
      <c r="D110" s="43" t="s">
        <v>447</v>
      </c>
      <c r="E110" s="44">
        <v>1</v>
      </c>
      <c r="F110" s="43" t="str">
        <f t="shared" si="5"/>
        <v>YES</v>
      </c>
      <c r="G110" s="45">
        <f>'FY26 Estimates'!T112-'FY26 Estimates'!E112</f>
        <v>-76.2</v>
      </c>
      <c r="H110" s="43" t="str">
        <f t="shared" si="3"/>
        <v>YES</v>
      </c>
      <c r="I110" s="43" t="str">
        <f t="shared" si="4"/>
        <v>NO</v>
      </c>
    </row>
    <row r="111" spans="1:9" x14ac:dyDescent="0.35">
      <c r="A111" s="33">
        <v>309</v>
      </c>
      <c r="B111" s="34" t="s">
        <v>313</v>
      </c>
      <c r="C111" s="34" t="s">
        <v>315</v>
      </c>
      <c r="D111" s="43" t="s">
        <v>447</v>
      </c>
      <c r="E111" s="44">
        <v>1</v>
      </c>
      <c r="F111" s="43" t="str">
        <f t="shared" si="5"/>
        <v>YES</v>
      </c>
      <c r="G111" s="45">
        <f>'FY26 Estimates'!T113-'FY26 Estimates'!E113</f>
        <v>-38.299999999999997</v>
      </c>
      <c r="H111" s="43" t="str">
        <f t="shared" si="3"/>
        <v>YES</v>
      </c>
      <c r="I111" s="43" t="str">
        <f t="shared" si="4"/>
        <v>NO</v>
      </c>
    </row>
    <row r="112" spans="1:9" x14ac:dyDescent="0.35">
      <c r="A112" s="33">
        <v>310</v>
      </c>
      <c r="B112" s="34" t="s">
        <v>313</v>
      </c>
      <c r="C112" s="34" t="s">
        <v>316</v>
      </c>
      <c r="D112" s="43" t="s">
        <v>447</v>
      </c>
      <c r="E112" s="44">
        <v>1</v>
      </c>
      <c r="F112" s="43" t="str">
        <f t="shared" si="5"/>
        <v>YES</v>
      </c>
      <c r="G112" s="45">
        <f>'FY26 Estimates'!T114-'FY26 Estimates'!E114</f>
        <v>-4.0999999999999996</v>
      </c>
      <c r="H112" s="43" t="str">
        <f t="shared" si="3"/>
        <v>YES</v>
      </c>
      <c r="I112" s="43" t="str">
        <f t="shared" si="4"/>
        <v>NO</v>
      </c>
    </row>
    <row r="113" spans="1:9" x14ac:dyDescent="0.35">
      <c r="A113" s="33">
        <v>311</v>
      </c>
      <c r="B113" s="34" t="s">
        <v>313</v>
      </c>
      <c r="C113" s="34" t="s">
        <v>317</v>
      </c>
      <c r="D113" s="43" t="s">
        <v>447</v>
      </c>
      <c r="E113" s="44">
        <v>1</v>
      </c>
      <c r="F113" s="43" t="str">
        <f t="shared" si="5"/>
        <v>YES</v>
      </c>
      <c r="G113" s="45">
        <f>'FY26 Estimates'!T115-'FY26 Estimates'!E115</f>
        <v>-15.1</v>
      </c>
      <c r="H113" s="43" t="str">
        <f t="shared" si="3"/>
        <v>YES</v>
      </c>
      <c r="I113" s="43" t="str">
        <f t="shared" si="4"/>
        <v>NO</v>
      </c>
    </row>
    <row r="114" spans="1:9" x14ac:dyDescent="0.35">
      <c r="A114" s="33">
        <v>312</v>
      </c>
      <c r="B114" s="34" t="s">
        <v>313</v>
      </c>
      <c r="C114" s="34" t="s">
        <v>318</v>
      </c>
      <c r="D114" s="43" t="s">
        <v>447</v>
      </c>
      <c r="E114" s="44">
        <v>1</v>
      </c>
      <c r="F114" s="43" t="str">
        <f t="shared" si="5"/>
        <v>YES</v>
      </c>
      <c r="G114" s="45">
        <f>'FY26 Estimates'!T116-'FY26 Estimates'!E116</f>
        <v>-21.3</v>
      </c>
      <c r="H114" s="43" t="str">
        <f t="shared" si="3"/>
        <v>YES</v>
      </c>
      <c r="I114" s="43" t="str">
        <f t="shared" si="4"/>
        <v>NO</v>
      </c>
    </row>
    <row r="115" spans="1:9" x14ac:dyDescent="0.35">
      <c r="A115" s="33">
        <v>313</v>
      </c>
      <c r="B115" s="34" t="s">
        <v>313</v>
      </c>
      <c r="C115" s="34" t="s">
        <v>319</v>
      </c>
      <c r="D115" s="43" t="s">
        <v>447</v>
      </c>
      <c r="E115" s="44">
        <v>1</v>
      </c>
      <c r="F115" s="43" t="str">
        <f t="shared" si="5"/>
        <v>YES</v>
      </c>
      <c r="G115" s="45">
        <f>'FY26 Estimates'!T117-'FY26 Estimates'!E117</f>
        <v>-46.5</v>
      </c>
      <c r="H115" s="43" t="str">
        <f t="shared" si="3"/>
        <v>YES</v>
      </c>
      <c r="I115" s="43" t="str">
        <f t="shared" si="4"/>
        <v>NO</v>
      </c>
    </row>
    <row r="116" spans="1:9" x14ac:dyDescent="0.35">
      <c r="A116" s="33">
        <v>314</v>
      </c>
      <c r="B116" s="34" t="s">
        <v>390</v>
      </c>
      <c r="C116" s="34" t="s">
        <v>391</v>
      </c>
      <c r="D116" s="43" t="s">
        <v>447</v>
      </c>
      <c r="E116" s="44">
        <v>1</v>
      </c>
      <c r="F116" s="43" t="str">
        <f t="shared" si="5"/>
        <v>YES</v>
      </c>
      <c r="G116" s="45">
        <f>'FY26 Estimates'!T118-'FY26 Estimates'!E118</f>
        <v>7.6</v>
      </c>
      <c r="H116" s="43" t="str">
        <f t="shared" si="3"/>
        <v>NO</v>
      </c>
      <c r="I116" s="43" t="str">
        <f t="shared" si="4"/>
        <v>NO</v>
      </c>
    </row>
    <row r="117" spans="1:9" x14ac:dyDescent="0.35">
      <c r="A117" s="33">
        <v>315</v>
      </c>
      <c r="B117" s="34" t="s">
        <v>390</v>
      </c>
      <c r="C117" s="34" t="s">
        <v>392</v>
      </c>
      <c r="D117" s="43" t="s">
        <v>447</v>
      </c>
      <c r="E117" s="44">
        <v>0</v>
      </c>
      <c r="F117" s="43" t="str">
        <f t="shared" si="5"/>
        <v>NO</v>
      </c>
      <c r="G117" s="45">
        <f>'FY26 Estimates'!T119-'FY26 Estimates'!E119</f>
        <v>13.9</v>
      </c>
      <c r="H117" s="43" t="str">
        <f t="shared" si="3"/>
        <v>NO</v>
      </c>
      <c r="I117" s="43" t="str">
        <f t="shared" si="4"/>
        <v>NO</v>
      </c>
    </row>
    <row r="118" spans="1:9" x14ac:dyDescent="0.35">
      <c r="A118" s="33">
        <v>316</v>
      </c>
      <c r="B118" s="34" t="s">
        <v>390</v>
      </c>
      <c r="C118" s="34" t="s">
        <v>393</v>
      </c>
      <c r="D118" s="43" t="s">
        <v>447</v>
      </c>
      <c r="E118" s="44">
        <v>0</v>
      </c>
      <c r="F118" s="43" t="str">
        <f t="shared" si="5"/>
        <v>NO</v>
      </c>
      <c r="G118" s="45">
        <f>'FY26 Estimates'!T120-'FY26 Estimates'!E120</f>
        <v>2</v>
      </c>
      <c r="H118" s="43" t="str">
        <f t="shared" si="3"/>
        <v>NO</v>
      </c>
      <c r="I118" s="43" t="str">
        <f t="shared" si="4"/>
        <v>NO</v>
      </c>
    </row>
    <row r="119" spans="1:9" x14ac:dyDescent="0.35">
      <c r="A119" s="33">
        <v>320</v>
      </c>
      <c r="B119" s="34" t="s">
        <v>303</v>
      </c>
      <c r="C119" s="34" t="s">
        <v>304</v>
      </c>
      <c r="D119" s="43" t="s">
        <v>447</v>
      </c>
      <c r="E119" s="44">
        <v>1</v>
      </c>
      <c r="F119" s="43" t="str">
        <f t="shared" si="5"/>
        <v>YES</v>
      </c>
      <c r="G119" s="45">
        <f>'FY26 Estimates'!T121-'FY26 Estimates'!E121</f>
        <v>-10</v>
      </c>
      <c r="H119" s="43" t="str">
        <f t="shared" si="3"/>
        <v>YES</v>
      </c>
      <c r="I119" s="43" t="str">
        <f t="shared" si="4"/>
        <v>NO</v>
      </c>
    </row>
    <row r="120" spans="1:9" x14ac:dyDescent="0.35">
      <c r="A120" s="33">
        <v>321</v>
      </c>
      <c r="B120" s="34" t="s">
        <v>303</v>
      </c>
      <c r="C120" s="34" t="s">
        <v>305</v>
      </c>
      <c r="D120" s="43" t="s">
        <v>447</v>
      </c>
      <c r="E120" s="44">
        <v>1</v>
      </c>
      <c r="F120" s="43" t="str">
        <f t="shared" si="5"/>
        <v>YES</v>
      </c>
      <c r="G120" s="45">
        <f>'FY26 Estimates'!T122-'FY26 Estimates'!E122</f>
        <v>-21.1</v>
      </c>
      <c r="H120" s="43" t="str">
        <f t="shared" si="3"/>
        <v>YES</v>
      </c>
      <c r="I120" s="43" t="str">
        <f t="shared" si="4"/>
        <v>NO</v>
      </c>
    </row>
    <row r="121" spans="1:9" x14ac:dyDescent="0.35">
      <c r="A121" s="33">
        <v>322</v>
      </c>
      <c r="B121" s="34" t="s">
        <v>303</v>
      </c>
      <c r="C121" s="34" t="s">
        <v>306</v>
      </c>
      <c r="D121" s="43" t="s">
        <v>447</v>
      </c>
      <c r="E121" s="44">
        <v>1</v>
      </c>
      <c r="F121" s="43" t="str">
        <f t="shared" si="5"/>
        <v>YES</v>
      </c>
      <c r="G121" s="45">
        <f>'FY26 Estimates'!T123-'FY26 Estimates'!E123</f>
        <v>-16</v>
      </c>
      <c r="H121" s="43" t="str">
        <f t="shared" si="3"/>
        <v>YES</v>
      </c>
      <c r="I121" s="43" t="str">
        <f t="shared" si="4"/>
        <v>NO</v>
      </c>
    </row>
    <row r="122" spans="1:9" x14ac:dyDescent="0.35">
      <c r="A122" s="33">
        <v>323</v>
      </c>
      <c r="B122" s="34" t="s">
        <v>303</v>
      </c>
      <c r="C122" s="34" t="s">
        <v>307</v>
      </c>
      <c r="D122" s="43" t="s">
        <v>447</v>
      </c>
      <c r="E122" s="44">
        <v>1</v>
      </c>
      <c r="F122" s="43" t="str">
        <f t="shared" si="5"/>
        <v>YES</v>
      </c>
      <c r="G122" s="45">
        <f>'FY26 Estimates'!T124-'FY26 Estimates'!E124</f>
        <v>9.1999999999999993</v>
      </c>
      <c r="H122" s="43" t="str">
        <f t="shared" si="3"/>
        <v>NO</v>
      </c>
      <c r="I122" s="43" t="str">
        <f t="shared" si="4"/>
        <v>NO</v>
      </c>
    </row>
    <row r="123" spans="1:9" x14ac:dyDescent="0.35">
      <c r="A123" s="33">
        <v>325</v>
      </c>
      <c r="B123" s="34" t="s">
        <v>299</v>
      </c>
      <c r="C123" s="34" t="s">
        <v>301</v>
      </c>
      <c r="D123" s="43" t="s">
        <v>447</v>
      </c>
      <c r="E123" s="44">
        <v>0</v>
      </c>
      <c r="F123" s="43" t="str">
        <f t="shared" si="5"/>
        <v>NO</v>
      </c>
      <c r="G123" s="45">
        <f>'FY26 Estimates'!T125-'FY26 Estimates'!E125</f>
        <v>-16.7</v>
      </c>
      <c r="H123" s="43" t="str">
        <f t="shared" si="3"/>
        <v>YES</v>
      </c>
      <c r="I123" s="43" t="str">
        <f t="shared" si="4"/>
        <v>NO</v>
      </c>
    </row>
    <row r="124" spans="1:9" x14ac:dyDescent="0.35">
      <c r="A124" s="33">
        <v>326</v>
      </c>
      <c r="B124" s="34" t="s">
        <v>299</v>
      </c>
      <c r="C124" s="34" t="s">
        <v>302</v>
      </c>
      <c r="D124" s="43" t="s">
        <v>447</v>
      </c>
      <c r="E124" s="44">
        <v>0</v>
      </c>
      <c r="F124" s="43" t="str">
        <f t="shared" si="5"/>
        <v>NO</v>
      </c>
      <c r="G124" s="45">
        <f>'FY26 Estimates'!T126-'FY26 Estimates'!E126</f>
        <v>2.2999999999999998</v>
      </c>
      <c r="H124" s="43" t="str">
        <f t="shared" si="3"/>
        <v>NO</v>
      </c>
      <c r="I124" s="43" t="str">
        <f t="shared" si="4"/>
        <v>NO</v>
      </c>
    </row>
    <row r="125" spans="1:9" x14ac:dyDescent="0.35">
      <c r="A125" s="33">
        <v>327</v>
      </c>
      <c r="B125" s="34" t="s">
        <v>128</v>
      </c>
      <c r="C125" s="34" t="s">
        <v>130</v>
      </c>
      <c r="D125" s="43" t="s">
        <v>447</v>
      </c>
      <c r="E125" s="44">
        <v>1</v>
      </c>
      <c r="F125" s="43" t="str">
        <f t="shared" si="5"/>
        <v>YES</v>
      </c>
      <c r="G125" s="45">
        <f>'FY26 Estimates'!T127-'FY26 Estimates'!E127</f>
        <v>-15.6</v>
      </c>
      <c r="H125" s="43" t="str">
        <f t="shared" si="3"/>
        <v>YES</v>
      </c>
      <c r="I125" s="43" t="str">
        <f t="shared" si="4"/>
        <v>NO</v>
      </c>
    </row>
    <row r="126" spans="1:9" x14ac:dyDescent="0.35">
      <c r="A126" s="33">
        <v>329</v>
      </c>
      <c r="B126" s="34" t="s">
        <v>396</v>
      </c>
      <c r="C126" s="34" t="s">
        <v>397</v>
      </c>
      <c r="D126" s="43" t="s">
        <v>447</v>
      </c>
      <c r="E126" s="44">
        <v>1</v>
      </c>
      <c r="F126" s="43" t="str">
        <f t="shared" si="5"/>
        <v>YES</v>
      </c>
      <c r="G126" s="45">
        <f>'FY26 Estimates'!T128-'FY26 Estimates'!E128</f>
        <v>-13.9</v>
      </c>
      <c r="H126" s="43" t="str">
        <f t="shared" si="3"/>
        <v>YES</v>
      </c>
      <c r="I126" s="43" t="str">
        <f t="shared" si="4"/>
        <v>NO</v>
      </c>
    </row>
    <row r="127" spans="1:9" x14ac:dyDescent="0.35">
      <c r="A127" s="33">
        <v>330</v>
      </c>
      <c r="B127" s="34" t="s">
        <v>396</v>
      </c>
      <c r="C127" s="34" t="s">
        <v>398</v>
      </c>
      <c r="D127" s="43" t="s">
        <v>447</v>
      </c>
      <c r="E127" s="44">
        <v>1</v>
      </c>
      <c r="F127" s="43" t="str">
        <f t="shared" si="5"/>
        <v>YES</v>
      </c>
      <c r="G127" s="45">
        <f>'FY26 Estimates'!T129-'FY26 Estimates'!E129</f>
        <v>-0.9</v>
      </c>
      <c r="H127" s="43" t="str">
        <f t="shared" si="3"/>
        <v>YES</v>
      </c>
      <c r="I127" s="43" t="str">
        <f t="shared" si="4"/>
        <v>NO</v>
      </c>
    </row>
    <row r="128" spans="1:9" x14ac:dyDescent="0.35">
      <c r="A128" s="33">
        <v>331</v>
      </c>
      <c r="B128" s="34" t="s">
        <v>203</v>
      </c>
      <c r="C128" s="34" t="s">
        <v>204</v>
      </c>
      <c r="D128" s="43" t="s">
        <v>447</v>
      </c>
      <c r="E128" s="44">
        <v>1</v>
      </c>
      <c r="F128" s="43" t="str">
        <f t="shared" si="5"/>
        <v>YES</v>
      </c>
      <c r="G128" s="45">
        <f>'FY26 Estimates'!T130-'FY26 Estimates'!E130</f>
        <v>-8.8000000000000007</v>
      </c>
      <c r="H128" s="43" t="str">
        <f t="shared" si="3"/>
        <v>YES</v>
      </c>
      <c r="I128" s="43" t="str">
        <f t="shared" si="4"/>
        <v>NO</v>
      </c>
    </row>
    <row r="129" spans="1:9" x14ac:dyDescent="0.35">
      <c r="A129" s="33">
        <v>332</v>
      </c>
      <c r="B129" s="34" t="s">
        <v>203</v>
      </c>
      <c r="C129" s="34" t="s">
        <v>205</v>
      </c>
      <c r="D129" s="43" t="s">
        <v>447</v>
      </c>
      <c r="E129" s="44">
        <v>0</v>
      </c>
      <c r="F129" s="43" t="str">
        <f t="shared" si="5"/>
        <v>NO</v>
      </c>
      <c r="G129" s="45">
        <f>'FY26 Estimates'!T131-'FY26 Estimates'!E131</f>
        <v>4.9000000000000004</v>
      </c>
      <c r="H129" s="43" t="str">
        <f t="shared" si="3"/>
        <v>NO</v>
      </c>
      <c r="I129" s="43" t="str">
        <f t="shared" si="4"/>
        <v>NO</v>
      </c>
    </row>
    <row r="130" spans="1:9" x14ac:dyDescent="0.35">
      <c r="A130" s="33">
        <v>333</v>
      </c>
      <c r="B130" s="34" t="s">
        <v>81</v>
      </c>
      <c r="C130" s="34" t="s">
        <v>82</v>
      </c>
      <c r="D130" s="43" t="s">
        <v>447</v>
      </c>
      <c r="E130" s="44">
        <v>1</v>
      </c>
      <c r="F130" s="43" t="str">
        <f t="shared" si="5"/>
        <v>YES</v>
      </c>
      <c r="G130" s="45">
        <f>'FY26 Estimates'!T132-'FY26 Estimates'!E132</f>
        <v>15.4</v>
      </c>
      <c r="H130" s="43" t="str">
        <f t="shared" si="3"/>
        <v>NO</v>
      </c>
      <c r="I130" s="43" t="str">
        <f t="shared" si="4"/>
        <v>NO</v>
      </c>
    </row>
    <row r="131" spans="1:9" x14ac:dyDescent="0.35">
      <c r="A131" s="33">
        <v>334</v>
      </c>
      <c r="B131" s="34" t="s">
        <v>81</v>
      </c>
      <c r="C131" s="34" t="s">
        <v>83</v>
      </c>
      <c r="D131" s="43" t="s">
        <v>447</v>
      </c>
      <c r="E131" s="44">
        <v>0</v>
      </c>
      <c r="F131" s="43" t="str">
        <f t="shared" si="5"/>
        <v>NO</v>
      </c>
      <c r="G131" s="45">
        <f>'FY26 Estimates'!T133-'FY26 Estimates'!E133</f>
        <v>-62.5</v>
      </c>
      <c r="H131" s="43" t="str">
        <f t="shared" si="3"/>
        <v>YES</v>
      </c>
      <c r="I131" s="43" t="str">
        <f t="shared" si="4"/>
        <v>NO</v>
      </c>
    </row>
    <row r="132" spans="1:9" x14ac:dyDescent="0.35">
      <c r="A132" s="33">
        <v>335</v>
      </c>
      <c r="B132" s="34" t="s">
        <v>180</v>
      </c>
      <c r="C132" s="34" t="s">
        <v>181</v>
      </c>
      <c r="D132" s="43" t="s">
        <v>447</v>
      </c>
      <c r="E132" s="44">
        <v>1</v>
      </c>
      <c r="F132" s="43" t="str">
        <f t="shared" si="5"/>
        <v>YES</v>
      </c>
      <c r="G132" s="45">
        <f>'FY26 Estimates'!T134-'FY26 Estimates'!E134</f>
        <v>-2.7</v>
      </c>
      <c r="H132" s="43" t="str">
        <f t="shared" si="3"/>
        <v>YES</v>
      </c>
      <c r="I132" s="43" t="str">
        <f t="shared" si="4"/>
        <v>NO</v>
      </c>
    </row>
    <row r="133" spans="1:9" x14ac:dyDescent="0.35">
      <c r="A133" s="33">
        <v>336</v>
      </c>
      <c r="B133" s="34" t="s">
        <v>180</v>
      </c>
      <c r="C133" s="34" t="s">
        <v>182</v>
      </c>
      <c r="D133" s="43" t="s">
        <v>447</v>
      </c>
      <c r="E133" s="44">
        <v>1</v>
      </c>
      <c r="F133" s="43" t="str">
        <f t="shared" si="5"/>
        <v>YES</v>
      </c>
      <c r="G133" s="45">
        <f>'FY26 Estimates'!T135-'FY26 Estimates'!E135</f>
        <v>-17.100000000000001</v>
      </c>
      <c r="H133" s="43" t="str">
        <f t="shared" ref="H133:H196" si="6">IF(G133&lt;0, "YES", "NO")</f>
        <v>YES</v>
      </c>
      <c r="I133" s="43" t="str">
        <f t="shared" ref="I133:I196" si="7">IF(AND(D133="YES", F133="YES", H133="YES"), "YES", "NO")</f>
        <v>NO</v>
      </c>
    </row>
    <row r="134" spans="1:9" x14ac:dyDescent="0.35">
      <c r="A134" s="33">
        <v>337</v>
      </c>
      <c r="B134" s="34" t="s">
        <v>180</v>
      </c>
      <c r="C134" s="34" t="s">
        <v>183</v>
      </c>
      <c r="D134" s="43" t="s">
        <v>448</v>
      </c>
      <c r="E134" s="44">
        <v>1</v>
      </c>
      <c r="F134" s="43" t="str">
        <f t="shared" si="5"/>
        <v>YES</v>
      </c>
      <c r="G134" s="45">
        <f>'FY26 Estimates'!T136-'FY26 Estimates'!E136</f>
        <v>7.9</v>
      </c>
      <c r="H134" s="43" t="str">
        <f t="shared" si="6"/>
        <v>NO</v>
      </c>
      <c r="I134" s="43" t="str">
        <f t="shared" si="7"/>
        <v>NO</v>
      </c>
    </row>
    <row r="135" spans="1:9" x14ac:dyDescent="0.35">
      <c r="A135" s="33">
        <v>338</v>
      </c>
      <c r="B135" s="34" t="s">
        <v>184</v>
      </c>
      <c r="C135" s="34" t="s">
        <v>185</v>
      </c>
      <c r="D135" s="43" t="s">
        <v>447</v>
      </c>
      <c r="E135" s="44">
        <v>1</v>
      </c>
      <c r="F135" s="43" t="str">
        <f t="shared" ref="F135:F198" si="8">IF(E135&gt;0, "YES", "NO")</f>
        <v>YES</v>
      </c>
      <c r="G135" s="45">
        <f>'FY26 Estimates'!T137-'FY26 Estimates'!E137</f>
        <v>-7.5</v>
      </c>
      <c r="H135" s="43" t="str">
        <f t="shared" si="6"/>
        <v>YES</v>
      </c>
      <c r="I135" s="43" t="str">
        <f t="shared" si="7"/>
        <v>NO</v>
      </c>
    </row>
    <row r="136" spans="1:9" x14ac:dyDescent="0.35">
      <c r="A136" s="33">
        <v>339</v>
      </c>
      <c r="B136" s="34" t="s">
        <v>184</v>
      </c>
      <c r="C136" s="34" t="s">
        <v>186</v>
      </c>
      <c r="D136" s="43" t="s">
        <v>447</v>
      </c>
      <c r="E136" s="44">
        <v>1</v>
      </c>
      <c r="F136" s="43" t="str">
        <f t="shared" si="8"/>
        <v>YES</v>
      </c>
      <c r="G136" s="45">
        <f>'FY26 Estimates'!T138-'FY26 Estimates'!E138</f>
        <v>-4.7</v>
      </c>
      <c r="H136" s="43" t="str">
        <f t="shared" si="6"/>
        <v>YES</v>
      </c>
      <c r="I136" s="43" t="str">
        <f t="shared" si="7"/>
        <v>NO</v>
      </c>
    </row>
    <row r="137" spans="1:9" x14ac:dyDescent="0.35">
      <c r="A137" s="33">
        <v>340</v>
      </c>
      <c r="B137" s="34" t="s">
        <v>184</v>
      </c>
      <c r="C137" s="34" t="s">
        <v>187</v>
      </c>
      <c r="D137" s="43" t="s">
        <v>448</v>
      </c>
      <c r="E137" s="44">
        <v>1</v>
      </c>
      <c r="F137" s="43" t="str">
        <f t="shared" si="8"/>
        <v>YES</v>
      </c>
      <c r="G137" s="45">
        <f>'FY26 Estimates'!T139-'FY26 Estimates'!E139</f>
        <v>-8.5</v>
      </c>
      <c r="H137" s="43" t="str">
        <f t="shared" si="6"/>
        <v>YES</v>
      </c>
      <c r="I137" s="43" t="str">
        <f t="shared" si="7"/>
        <v>YES</v>
      </c>
    </row>
    <row r="138" spans="1:9" x14ac:dyDescent="0.35">
      <c r="A138" s="33">
        <v>341</v>
      </c>
      <c r="B138" s="34" t="s">
        <v>184</v>
      </c>
      <c r="C138" s="34" t="s">
        <v>188</v>
      </c>
      <c r="D138" s="43" t="s">
        <v>448</v>
      </c>
      <c r="E138" s="44">
        <v>1</v>
      </c>
      <c r="F138" s="43" t="str">
        <f t="shared" si="8"/>
        <v>YES</v>
      </c>
      <c r="G138" s="45">
        <f>'FY26 Estimates'!T140-'FY26 Estimates'!E140</f>
        <v>-33</v>
      </c>
      <c r="H138" s="43" t="str">
        <f t="shared" si="6"/>
        <v>YES</v>
      </c>
      <c r="I138" s="43" t="str">
        <f t="shared" si="7"/>
        <v>YES</v>
      </c>
    </row>
    <row r="139" spans="1:9" x14ac:dyDescent="0.35">
      <c r="A139" s="33">
        <v>342</v>
      </c>
      <c r="B139" s="34" t="s">
        <v>184</v>
      </c>
      <c r="C139" s="34" t="s">
        <v>189</v>
      </c>
      <c r="D139" s="43" t="s">
        <v>447</v>
      </c>
      <c r="E139" s="44">
        <v>1</v>
      </c>
      <c r="F139" s="43" t="str">
        <f t="shared" si="8"/>
        <v>YES</v>
      </c>
      <c r="G139" s="45">
        <f>'FY26 Estimates'!T141-'FY26 Estimates'!E141</f>
        <v>-2.4</v>
      </c>
      <c r="H139" s="43" t="str">
        <f t="shared" si="6"/>
        <v>YES</v>
      </c>
      <c r="I139" s="43" t="str">
        <f t="shared" si="7"/>
        <v>NO</v>
      </c>
    </row>
    <row r="140" spans="1:9" x14ac:dyDescent="0.35">
      <c r="A140" s="33">
        <v>343</v>
      </c>
      <c r="B140" s="34" t="s">
        <v>184</v>
      </c>
      <c r="C140" s="34" t="s">
        <v>190</v>
      </c>
      <c r="D140" s="43" t="s">
        <v>448</v>
      </c>
      <c r="E140" s="44">
        <v>0</v>
      </c>
      <c r="F140" s="43" t="str">
        <f t="shared" si="8"/>
        <v>NO</v>
      </c>
      <c r="G140" s="45">
        <f>'FY26 Estimates'!T142-'FY26 Estimates'!E142</f>
        <v>-13.5</v>
      </c>
      <c r="H140" s="43" t="str">
        <f t="shared" si="6"/>
        <v>YES</v>
      </c>
      <c r="I140" s="43" t="str">
        <f t="shared" si="7"/>
        <v>NO</v>
      </c>
    </row>
    <row r="141" spans="1:9" x14ac:dyDescent="0.35">
      <c r="A141" s="33">
        <v>344</v>
      </c>
      <c r="B141" s="34" t="s">
        <v>226</v>
      </c>
      <c r="C141" s="34" t="s">
        <v>227</v>
      </c>
      <c r="D141" s="43" t="s">
        <v>447</v>
      </c>
      <c r="E141" s="44">
        <v>0</v>
      </c>
      <c r="F141" s="43" t="str">
        <f t="shared" si="8"/>
        <v>NO</v>
      </c>
      <c r="G141" s="45">
        <f>'FY26 Estimates'!T143-'FY26 Estimates'!E143</f>
        <v>9.1999999999999993</v>
      </c>
      <c r="H141" s="43" t="str">
        <f t="shared" si="6"/>
        <v>NO</v>
      </c>
      <c r="I141" s="43" t="str">
        <f t="shared" si="7"/>
        <v>NO</v>
      </c>
    </row>
    <row r="142" spans="1:9" x14ac:dyDescent="0.35">
      <c r="A142" s="33">
        <v>345</v>
      </c>
      <c r="B142" s="34" t="s">
        <v>361</v>
      </c>
      <c r="C142" s="34" t="s">
        <v>362</v>
      </c>
      <c r="D142" s="43" t="s">
        <v>447</v>
      </c>
      <c r="E142" s="44">
        <v>0</v>
      </c>
      <c r="F142" s="43" t="str">
        <f t="shared" si="8"/>
        <v>NO</v>
      </c>
      <c r="G142" s="45">
        <f>'FY26 Estimates'!T144-'FY26 Estimates'!E144</f>
        <v>-83.4</v>
      </c>
      <c r="H142" s="43" t="str">
        <f t="shared" si="6"/>
        <v>YES</v>
      </c>
      <c r="I142" s="43" t="str">
        <f t="shared" si="7"/>
        <v>NO</v>
      </c>
    </row>
    <row r="143" spans="1:9" x14ac:dyDescent="0.35">
      <c r="A143" s="33">
        <v>346</v>
      </c>
      <c r="B143" s="34" t="s">
        <v>226</v>
      </c>
      <c r="C143" s="34" t="s">
        <v>228</v>
      </c>
      <c r="D143" s="43" t="s">
        <v>447</v>
      </c>
      <c r="E143" s="44">
        <v>1</v>
      </c>
      <c r="F143" s="43" t="str">
        <f t="shared" si="8"/>
        <v>YES</v>
      </c>
      <c r="G143" s="45">
        <f>'FY26 Estimates'!T145-'FY26 Estimates'!E145</f>
        <v>-12.8</v>
      </c>
      <c r="H143" s="43" t="str">
        <f t="shared" si="6"/>
        <v>YES</v>
      </c>
      <c r="I143" s="43" t="str">
        <f t="shared" si="7"/>
        <v>NO</v>
      </c>
    </row>
    <row r="144" spans="1:9" x14ac:dyDescent="0.35">
      <c r="A144" s="33">
        <v>347</v>
      </c>
      <c r="B144" s="34" t="s">
        <v>118</v>
      </c>
      <c r="C144" s="34" t="s">
        <v>119</v>
      </c>
      <c r="D144" s="43" t="s">
        <v>447</v>
      </c>
      <c r="E144" s="44">
        <v>0</v>
      </c>
      <c r="F144" s="43" t="str">
        <f t="shared" si="8"/>
        <v>NO</v>
      </c>
      <c r="G144" s="45">
        <f>'FY26 Estimates'!T146-'FY26 Estimates'!E146</f>
        <v>-37</v>
      </c>
      <c r="H144" s="43" t="str">
        <f t="shared" si="6"/>
        <v>YES</v>
      </c>
      <c r="I144" s="43" t="str">
        <f t="shared" si="7"/>
        <v>NO</v>
      </c>
    </row>
    <row r="145" spans="1:9" x14ac:dyDescent="0.35">
      <c r="A145" s="33">
        <v>348</v>
      </c>
      <c r="B145" s="34" t="s">
        <v>114</v>
      </c>
      <c r="C145" s="34" t="s">
        <v>115</v>
      </c>
      <c r="D145" s="43" t="s">
        <v>447</v>
      </c>
      <c r="E145" s="44">
        <v>1</v>
      </c>
      <c r="F145" s="43" t="str">
        <f t="shared" si="8"/>
        <v>YES</v>
      </c>
      <c r="G145" s="45">
        <f>'FY26 Estimates'!T147-'FY26 Estimates'!E147</f>
        <v>-16.5</v>
      </c>
      <c r="H145" s="43" t="str">
        <f t="shared" si="6"/>
        <v>YES</v>
      </c>
      <c r="I145" s="43" t="str">
        <f t="shared" si="7"/>
        <v>NO</v>
      </c>
    </row>
    <row r="146" spans="1:9" x14ac:dyDescent="0.35">
      <c r="A146" s="33">
        <v>349</v>
      </c>
      <c r="B146" s="34" t="s">
        <v>373</v>
      </c>
      <c r="C146" s="34" t="s">
        <v>374</v>
      </c>
      <c r="D146" s="43" t="s">
        <v>447</v>
      </c>
      <c r="E146" s="44">
        <v>0</v>
      </c>
      <c r="F146" s="43" t="str">
        <f t="shared" si="8"/>
        <v>NO</v>
      </c>
      <c r="G146" s="45">
        <f>'FY26 Estimates'!T148-'FY26 Estimates'!E148</f>
        <v>9.6999999999999993</v>
      </c>
      <c r="H146" s="43" t="str">
        <f t="shared" si="6"/>
        <v>NO</v>
      </c>
      <c r="I146" s="43" t="str">
        <f t="shared" si="7"/>
        <v>NO</v>
      </c>
    </row>
    <row r="147" spans="1:9" x14ac:dyDescent="0.35">
      <c r="A147" s="33">
        <v>350</v>
      </c>
      <c r="B147" s="34" t="s">
        <v>373</v>
      </c>
      <c r="C147" s="34" t="s">
        <v>375</v>
      </c>
      <c r="D147" s="43" t="s">
        <v>447</v>
      </c>
      <c r="E147" s="44">
        <v>0</v>
      </c>
      <c r="F147" s="43" t="str">
        <f t="shared" si="8"/>
        <v>NO</v>
      </c>
      <c r="G147" s="45">
        <f>'FY26 Estimates'!T149-'FY26 Estimates'!E149</f>
        <v>12.7</v>
      </c>
      <c r="H147" s="43" t="str">
        <f t="shared" si="6"/>
        <v>NO</v>
      </c>
      <c r="I147" s="43" t="str">
        <f t="shared" si="7"/>
        <v>NO</v>
      </c>
    </row>
    <row r="148" spans="1:9" x14ac:dyDescent="0.35">
      <c r="A148" s="33">
        <v>351</v>
      </c>
      <c r="B148" s="34" t="s">
        <v>373</v>
      </c>
      <c r="C148" s="34" t="s">
        <v>376</v>
      </c>
      <c r="D148" s="43" t="s">
        <v>447</v>
      </c>
      <c r="E148" s="44">
        <v>0</v>
      </c>
      <c r="F148" s="43" t="str">
        <f t="shared" si="8"/>
        <v>NO</v>
      </c>
      <c r="G148" s="45">
        <f>'FY26 Estimates'!T150-'FY26 Estimates'!E150</f>
        <v>8</v>
      </c>
      <c r="H148" s="43" t="str">
        <f t="shared" si="6"/>
        <v>NO</v>
      </c>
      <c r="I148" s="43" t="str">
        <f t="shared" si="7"/>
        <v>NO</v>
      </c>
    </row>
    <row r="149" spans="1:9" x14ac:dyDescent="0.35">
      <c r="A149" s="33">
        <v>352</v>
      </c>
      <c r="B149" s="34" t="s">
        <v>369</v>
      </c>
      <c r="C149" s="34" t="s">
        <v>370</v>
      </c>
      <c r="D149" s="43" t="s">
        <v>447</v>
      </c>
      <c r="E149" s="44">
        <v>0</v>
      </c>
      <c r="F149" s="43" t="str">
        <f t="shared" si="8"/>
        <v>NO</v>
      </c>
      <c r="G149" s="45">
        <f>'FY26 Estimates'!T151-'FY26 Estimates'!E151</f>
        <v>7.4</v>
      </c>
      <c r="H149" s="43" t="str">
        <f t="shared" si="6"/>
        <v>NO</v>
      </c>
      <c r="I149" s="43" t="str">
        <f t="shared" si="7"/>
        <v>NO</v>
      </c>
    </row>
    <row r="150" spans="1:9" x14ac:dyDescent="0.35">
      <c r="A150" s="33">
        <v>353</v>
      </c>
      <c r="B150" s="34" t="s">
        <v>382</v>
      </c>
      <c r="C150" s="34" t="s">
        <v>383</v>
      </c>
      <c r="D150" s="43" t="s">
        <v>447</v>
      </c>
      <c r="E150" s="44">
        <v>0</v>
      </c>
      <c r="F150" s="43" t="str">
        <f t="shared" si="8"/>
        <v>NO</v>
      </c>
      <c r="G150" s="45">
        <f>'FY26 Estimates'!T152-'FY26 Estimates'!E152</f>
        <v>-44.6</v>
      </c>
      <c r="H150" s="43" t="str">
        <f t="shared" si="6"/>
        <v>YES</v>
      </c>
      <c r="I150" s="43" t="str">
        <f t="shared" si="7"/>
        <v>NO</v>
      </c>
    </row>
    <row r="151" spans="1:9" x14ac:dyDescent="0.35">
      <c r="A151" s="33">
        <v>355</v>
      </c>
      <c r="B151" s="34" t="s">
        <v>44</v>
      </c>
      <c r="C151" s="34" t="s">
        <v>45</v>
      </c>
      <c r="D151" s="43" t="s">
        <v>447</v>
      </c>
      <c r="E151" s="44">
        <v>0</v>
      </c>
      <c r="F151" s="43" t="str">
        <f t="shared" si="8"/>
        <v>NO</v>
      </c>
      <c r="G151" s="45">
        <f>'FY26 Estimates'!T153-'FY26 Estimates'!E153</f>
        <v>-17.899999999999999</v>
      </c>
      <c r="H151" s="43" t="str">
        <f t="shared" si="6"/>
        <v>YES</v>
      </c>
      <c r="I151" s="43" t="str">
        <f t="shared" si="7"/>
        <v>NO</v>
      </c>
    </row>
    <row r="152" spans="1:9" x14ac:dyDescent="0.35">
      <c r="A152" s="33">
        <v>356</v>
      </c>
      <c r="B152" s="34" t="s">
        <v>382</v>
      </c>
      <c r="C152" s="34" t="s">
        <v>384</v>
      </c>
      <c r="D152" s="43" t="s">
        <v>447</v>
      </c>
      <c r="E152" s="44">
        <v>1</v>
      </c>
      <c r="F152" s="43" t="str">
        <f t="shared" si="8"/>
        <v>YES</v>
      </c>
      <c r="G152" s="45">
        <f>'FY26 Estimates'!T154-'FY26 Estimates'!E154</f>
        <v>-2.8</v>
      </c>
      <c r="H152" s="43" t="str">
        <f t="shared" si="6"/>
        <v>YES</v>
      </c>
      <c r="I152" s="43" t="str">
        <f t="shared" si="7"/>
        <v>NO</v>
      </c>
    </row>
    <row r="153" spans="1:9" x14ac:dyDescent="0.35">
      <c r="A153" s="33">
        <v>357</v>
      </c>
      <c r="B153" s="34" t="s">
        <v>382</v>
      </c>
      <c r="C153" s="34" t="s">
        <v>385</v>
      </c>
      <c r="D153" s="43" t="s">
        <v>447</v>
      </c>
      <c r="E153" s="44">
        <v>1</v>
      </c>
      <c r="F153" s="43" t="str">
        <f t="shared" si="8"/>
        <v>YES</v>
      </c>
      <c r="G153" s="45">
        <f>'FY26 Estimates'!T155-'FY26 Estimates'!E155</f>
        <v>0.6</v>
      </c>
      <c r="H153" s="43" t="str">
        <f t="shared" si="6"/>
        <v>NO</v>
      </c>
      <c r="I153" s="43" t="str">
        <f t="shared" si="7"/>
        <v>NO</v>
      </c>
    </row>
    <row r="154" spans="1:9" x14ac:dyDescent="0.35">
      <c r="A154" s="33">
        <v>358</v>
      </c>
      <c r="B154" s="34" t="s">
        <v>382</v>
      </c>
      <c r="C154" s="34" t="s">
        <v>386</v>
      </c>
      <c r="D154" s="43" t="s">
        <v>447</v>
      </c>
      <c r="E154" s="44">
        <v>1</v>
      </c>
      <c r="F154" s="43" t="str">
        <f t="shared" si="8"/>
        <v>YES</v>
      </c>
      <c r="G154" s="45">
        <f>'FY26 Estimates'!T156-'FY26 Estimates'!E156</f>
        <v>-19.3</v>
      </c>
      <c r="H154" s="43" t="str">
        <f t="shared" si="6"/>
        <v>YES</v>
      </c>
      <c r="I154" s="43" t="str">
        <f t="shared" si="7"/>
        <v>NO</v>
      </c>
    </row>
    <row r="155" spans="1:9" x14ac:dyDescent="0.35">
      <c r="A155" s="33">
        <v>359</v>
      </c>
      <c r="B155" s="34" t="s">
        <v>382</v>
      </c>
      <c r="C155" s="34" t="s">
        <v>387</v>
      </c>
      <c r="D155" s="43" t="s">
        <v>447</v>
      </c>
      <c r="E155" s="44">
        <v>0</v>
      </c>
      <c r="F155" s="43" t="str">
        <f t="shared" si="8"/>
        <v>NO</v>
      </c>
      <c r="G155" s="45">
        <f>'FY26 Estimates'!T157-'FY26 Estimates'!E157</f>
        <v>14.5</v>
      </c>
      <c r="H155" s="43" t="str">
        <f t="shared" si="6"/>
        <v>NO</v>
      </c>
      <c r="I155" s="43" t="str">
        <f t="shared" si="7"/>
        <v>NO</v>
      </c>
    </row>
    <row r="156" spans="1:9" x14ac:dyDescent="0.35">
      <c r="A156" s="33">
        <v>360</v>
      </c>
      <c r="B156" s="34" t="s">
        <v>382</v>
      </c>
      <c r="C156" s="34" t="s">
        <v>388</v>
      </c>
      <c r="D156" s="43" t="s">
        <v>447</v>
      </c>
      <c r="E156" s="44">
        <v>1</v>
      </c>
      <c r="F156" s="43" t="str">
        <f t="shared" si="8"/>
        <v>YES</v>
      </c>
      <c r="G156" s="45">
        <f>'FY26 Estimates'!T158-'FY26 Estimates'!E158</f>
        <v>-6.5</v>
      </c>
      <c r="H156" s="43" t="str">
        <f t="shared" si="6"/>
        <v>YES</v>
      </c>
      <c r="I156" s="43" t="str">
        <f t="shared" si="7"/>
        <v>NO</v>
      </c>
    </row>
    <row r="157" spans="1:9" x14ac:dyDescent="0.35">
      <c r="A157" s="33">
        <v>361</v>
      </c>
      <c r="B157" s="34" t="s">
        <v>166</v>
      </c>
      <c r="C157" s="34" t="s">
        <v>449</v>
      </c>
      <c r="D157" s="43" t="s">
        <v>447</v>
      </c>
      <c r="E157" s="44">
        <v>1</v>
      </c>
      <c r="F157" s="43" t="str">
        <f t="shared" si="8"/>
        <v>YES</v>
      </c>
      <c r="G157" s="45">
        <f>'FY26 Estimates'!T159-'FY26 Estimates'!E159</f>
        <v>-11</v>
      </c>
      <c r="H157" s="43" t="str">
        <f t="shared" si="6"/>
        <v>YES</v>
      </c>
      <c r="I157" s="43" t="str">
        <f t="shared" si="7"/>
        <v>NO</v>
      </c>
    </row>
    <row r="158" spans="1:9" x14ac:dyDescent="0.35">
      <c r="A158" s="33">
        <v>362</v>
      </c>
      <c r="B158" s="34" t="s">
        <v>226</v>
      </c>
      <c r="C158" s="34" t="s">
        <v>229</v>
      </c>
      <c r="D158" s="43" t="s">
        <v>447</v>
      </c>
      <c r="E158" s="44">
        <v>0</v>
      </c>
      <c r="F158" s="43" t="str">
        <f t="shared" si="8"/>
        <v>NO</v>
      </c>
      <c r="G158" s="45">
        <f>'FY26 Estimates'!T160-'FY26 Estimates'!E160</f>
        <v>-0.7</v>
      </c>
      <c r="H158" s="43" t="str">
        <f t="shared" si="6"/>
        <v>YES</v>
      </c>
      <c r="I158" s="43" t="str">
        <f t="shared" si="7"/>
        <v>NO</v>
      </c>
    </row>
    <row r="159" spans="1:9" x14ac:dyDescent="0.35">
      <c r="A159" s="33">
        <v>363</v>
      </c>
      <c r="B159" s="34" t="s">
        <v>131</v>
      </c>
      <c r="C159" s="34" t="s">
        <v>132</v>
      </c>
      <c r="D159" s="43" t="s">
        <v>447</v>
      </c>
      <c r="E159" s="44">
        <v>1</v>
      </c>
      <c r="F159" s="43" t="str">
        <f t="shared" si="8"/>
        <v>YES</v>
      </c>
      <c r="G159" s="45">
        <f>'FY26 Estimates'!T161-'FY26 Estimates'!E161</f>
        <v>-76</v>
      </c>
      <c r="H159" s="43" t="str">
        <f t="shared" si="6"/>
        <v>YES</v>
      </c>
      <c r="I159" s="43" t="str">
        <f t="shared" si="7"/>
        <v>NO</v>
      </c>
    </row>
    <row r="160" spans="1:9" x14ac:dyDescent="0.35">
      <c r="A160" s="33">
        <v>364</v>
      </c>
      <c r="B160" s="34" t="s">
        <v>243</v>
      </c>
      <c r="C160" s="34" t="s">
        <v>244</v>
      </c>
      <c r="D160" s="43" t="s">
        <v>447</v>
      </c>
      <c r="E160" s="44">
        <v>1</v>
      </c>
      <c r="F160" s="43" t="str">
        <f t="shared" si="8"/>
        <v>YES</v>
      </c>
      <c r="G160" s="45">
        <f>'FY26 Estimates'!T162-'FY26 Estimates'!E162</f>
        <v>-4.8</v>
      </c>
      <c r="H160" s="43" t="str">
        <f t="shared" si="6"/>
        <v>YES</v>
      </c>
      <c r="I160" s="43" t="str">
        <f t="shared" si="7"/>
        <v>NO</v>
      </c>
    </row>
    <row r="161" spans="1:9" x14ac:dyDescent="0.35">
      <c r="A161" s="33">
        <v>365</v>
      </c>
      <c r="B161" s="34" t="s">
        <v>35</v>
      </c>
      <c r="C161" s="34" t="s">
        <v>36</v>
      </c>
      <c r="D161" s="43" t="s">
        <v>447</v>
      </c>
      <c r="E161" s="44">
        <v>0</v>
      </c>
      <c r="F161" s="43" t="str">
        <f t="shared" si="8"/>
        <v>NO</v>
      </c>
      <c r="G161" s="45">
        <f>'FY26 Estimates'!T163-'FY26 Estimates'!E163</f>
        <v>-19</v>
      </c>
      <c r="H161" s="43" t="str">
        <f t="shared" si="6"/>
        <v>YES</v>
      </c>
      <c r="I161" s="43" t="str">
        <f t="shared" si="7"/>
        <v>NO</v>
      </c>
    </row>
    <row r="162" spans="1:9" x14ac:dyDescent="0.35">
      <c r="A162" s="33">
        <v>366</v>
      </c>
      <c r="B162" s="34" t="s">
        <v>412</v>
      </c>
      <c r="C162" s="34" t="s">
        <v>413</v>
      </c>
      <c r="D162" s="43" t="s">
        <v>447</v>
      </c>
      <c r="E162" s="44">
        <v>1</v>
      </c>
      <c r="F162" s="43" t="str">
        <f t="shared" si="8"/>
        <v>YES</v>
      </c>
      <c r="G162" s="45">
        <f>'FY26 Estimates'!T164-'FY26 Estimates'!E164</f>
        <v>2</v>
      </c>
      <c r="H162" s="43" t="str">
        <f t="shared" si="6"/>
        <v>NO</v>
      </c>
      <c r="I162" s="43" t="str">
        <f t="shared" si="7"/>
        <v>NO</v>
      </c>
    </row>
    <row r="163" spans="1:9" x14ac:dyDescent="0.35">
      <c r="A163" s="33">
        <v>367</v>
      </c>
      <c r="B163" s="34" t="s">
        <v>256</v>
      </c>
      <c r="C163" s="34" t="s">
        <v>257</v>
      </c>
      <c r="D163" s="43" t="s">
        <v>447</v>
      </c>
      <c r="E163" s="44">
        <v>1</v>
      </c>
      <c r="F163" s="43" t="str">
        <f t="shared" si="8"/>
        <v>YES</v>
      </c>
      <c r="G163" s="45">
        <f>'FY26 Estimates'!T165-'FY26 Estimates'!E165</f>
        <v>-24.8</v>
      </c>
      <c r="H163" s="43" t="str">
        <f t="shared" si="6"/>
        <v>YES</v>
      </c>
      <c r="I163" s="43" t="str">
        <f t="shared" si="7"/>
        <v>NO</v>
      </c>
    </row>
    <row r="164" spans="1:9" x14ac:dyDescent="0.35">
      <c r="A164" s="33">
        <v>368</v>
      </c>
      <c r="B164" s="34" t="s">
        <v>256</v>
      </c>
      <c r="C164" s="34" t="s">
        <v>258</v>
      </c>
      <c r="D164" s="43" t="s">
        <v>447</v>
      </c>
      <c r="E164" s="44">
        <v>1</v>
      </c>
      <c r="F164" s="43" t="str">
        <f t="shared" si="8"/>
        <v>YES</v>
      </c>
      <c r="G164" s="45">
        <f>'FY26 Estimates'!T166-'FY26 Estimates'!E166</f>
        <v>-28.1</v>
      </c>
      <c r="H164" s="43" t="str">
        <f t="shared" si="6"/>
        <v>YES</v>
      </c>
      <c r="I164" s="43" t="str">
        <f t="shared" si="7"/>
        <v>NO</v>
      </c>
    </row>
    <row r="165" spans="1:9" x14ac:dyDescent="0.35">
      <c r="A165" s="33">
        <v>369</v>
      </c>
      <c r="B165" s="34" t="s">
        <v>169</v>
      </c>
      <c r="C165" s="34" t="s">
        <v>170</v>
      </c>
      <c r="D165" s="43" t="s">
        <v>447</v>
      </c>
      <c r="E165" s="44">
        <v>1</v>
      </c>
      <c r="F165" s="43" t="str">
        <f t="shared" si="8"/>
        <v>YES</v>
      </c>
      <c r="G165" s="45">
        <f>'FY26 Estimates'!T167-'FY26 Estimates'!E167</f>
        <v>-21.5</v>
      </c>
      <c r="H165" s="43" t="str">
        <f t="shared" si="6"/>
        <v>YES</v>
      </c>
      <c r="I165" s="43" t="str">
        <f t="shared" si="7"/>
        <v>NO</v>
      </c>
    </row>
    <row r="166" spans="1:9" x14ac:dyDescent="0.35">
      <c r="A166" s="33">
        <v>371</v>
      </c>
      <c r="B166" s="34" t="s">
        <v>153</v>
      </c>
      <c r="C166" s="34" t="s">
        <v>155</v>
      </c>
      <c r="D166" s="43" t="s">
        <v>447</v>
      </c>
      <c r="E166" s="44">
        <v>0</v>
      </c>
      <c r="F166" s="43" t="str">
        <f t="shared" si="8"/>
        <v>NO</v>
      </c>
      <c r="G166" s="45">
        <f>'FY26 Estimates'!T168-'FY26 Estimates'!E168</f>
        <v>-3</v>
      </c>
      <c r="H166" s="43" t="str">
        <f t="shared" si="6"/>
        <v>YES</v>
      </c>
      <c r="I166" s="43" t="str">
        <f t="shared" si="7"/>
        <v>NO</v>
      </c>
    </row>
    <row r="167" spans="1:9" x14ac:dyDescent="0.35">
      <c r="A167" s="33">
        <v>372</v>
      </c>
      <c r="B167" s="34" t="s">
        <v>361</v>
      </c>
      <c r="C167" s="34" t="s">
        <v>363</v>
      </c>
      <c r="D167" s="43" t="s">
        <v>447</v>
      </c>
      <c r="E167" s="44">
        <v>1</v>
      </c>
      <c r="F167" s="43" t="str">
        <f t="shared" si="8"/>
        <v>YES</v>
      </c>
      <c r="G167" s="45">
        <f>'FY26 Estimates'!T169-'FY26 Estimates'!E169</f>
        <v>13</v>
      </c>
      <c r="H167" s="43" t="str">
        <f t="shared" si="6"/>
        <v>NO</v>
      </c>
      <c r="I167" s="43" t="str">
        <f t="shared" si="7"/>
        <v>NO</v>
      </c>
    </row>
    <row r="168" spans="1:9" x14ac:dyDescent="0.35">
      <c r="A168" s="33">
        <v>373</v>
      </c>
      <c r="B168" s="34" t="s">
        <v>169</v>
      </c>
      <c r="C168" s="34" t="s">
        <v>171</v>
      </c>
      <c r="D168" s="43" t="s">
        <v>447</v>
      </c>
      <c r="E168" s="44">
        <v>1</v>
      </c>
      <c r="F168" s="43" t="str">
        <f t="shared" si="8"/>
        <v>YES</v>
      </c>
      <c r="G168" s="45">
        <f>'FY26 Estimates'!T170-'FY26 Estimates'!E170</f>
        <v>-86.4</v>
      </c>
      <c r="H168" s="43" t="str">
        <f t="shared" si="6"/>
        <v>YES</v>
      </c>
      <c r="I168" s="43" t="str">
        <f t="shared" si="7"/>
        <v>NO</v>
      </c>
    </row>
    <row r="169" spans="1:9" x14ac:dyDescent="0.35">
      <c r="A169" s="33">
        <v>374</v>
      </c>
      <c r="B169" s="34" t="s">
        <v>175</v>
      </c>
      <c r="C169" s="34" t="s">
        <v>176</v>
      </c>
      <c r="D169" s="43" t="s">
        <v>447</v>
      </c>
      <c r="E169" s="44">
        <v>0</v>
      </c>
      <c r="F169" s="43" t="str">
        <f t="shared" si="8"/>
        <v>NO</v>
      </c>
      <c r="G169" s="45">
        <f>'FY26 Estimates'!T171-'FY26 Estimates'!E171</f>
        <v>-14.6</v>
      </c>
      <c r="H169" s="43" t="str">
        <f t="shared" si="6"/>
        <v>YES</v>
      </c>
      <c r="I169" s="43" t="str">
        <f t="shared" si="7"/>
        <v>NO</v>
      </c>
    </row>
    <row r="170" spans="1:9" x14ac:dyDescent="0.35">
      <c r="A170" s="33">
        <v>375</v>
      </c>
      <c r="B170" s="34" t="s">
        <v>54</v>
      </c>
      <c r="C170" s="34" t="s">
        <v>57</v>
      </c>
      <c r="D170" s="43" t="s">
        <v>447</v>
      </c>
      <c r="E170" s="44">
        <v>1</v>
      </c>
      <c r="F170" s="43" t="str">
        <f t="shared" si="8"/>
        <v>YES</v>
      </c>
      <c r="G170" s="45">
        <f>'FY26 Estimates'!T172-'FY26 Estimates'!E172</f>
        <v>16.899999999999999</v>
      </c>
      <c r="H170" s="43" t="str">
        <f t="shared" si="6"/>
        <v>NO</v>
      </c>
      <c r="I170" s="43" t="str">
        <f t="shared" si="7"/>
        <v>NO</v>
      </c>
    </row>
    <row r="171" spans="1:9" x14ac:dyDescent="0.35">
      <c r="A171" s="33">
        <v>376</v>
      </c>
      <c r="B171" s="34" t="s">
        <v>323</v>
      </c>
      <c r="C171" s="34" t="s">
        <v>324</v>
      </c>
      <c r="D171" s="43" t="s">
        <v>447</v>
      </c>
      <c r="E171" s="44">
        <v>0</v>
      </c>
      <c r="F171" s="43" t="str">
        <f t="shared" si="8"/>
        <v>NO</v>
      </c>
      <c r="G171" s="45">
        <f>'FY26 Estimates'!T173-'FY26 Estimates'!E173</f>
        <v>-10.9</v>
      </c>
      <c r="H171" s="43" t="str">
        <f t="shared" si="6"/>
        <v>YES</v>
      </c>
      <c r="I171" s="43" t="str">
        <f t="shared" si="7"/>
        <v>NO</v>
      </c>
    </row>
    <row r="172" spans="1:9" x14ac:dyDescent="0.35">
      <c r="A172" s="33">
        <v>377</v>
      </c>
      <c r="B172" s="34" t="s">
        <v>38</v>
      </c>
      <c r="C172" s="34" t="s">
        <v>39</v>
      </c>
      <c r="D172" s="43" t="s">
        <v>447</v>
      </c>
      <c r="E172" s="44">
        <v>0</v>
      </c>
      <c r="F172" s="43" t="str">
        <f t="shared" si="8"/>
        <v>NO</v>
      </c>
      <c r="G172" s="45">
        <f>'FY26 Estimates'!T174-'FY26 Estimates'!E174</f>
        <v>-14.5</v>
      </c>
      <c r="H172" s="43" t="str">
        <f t="shared" si="6"/>
        <v>YES</v>
      </c>
      <c r="I172" s="43" t="str">
        <f t="shared" si="7"/>
        <v>NO</v>
      </c>
    </row>
    <row r="173" spans="1:9" x14ac:dyDescent="0.35">
      <c r="A173" s="33">
        <v>378</v>
      </c>
      <c r="B173" s="34" t="s">
        <v>328</v>
      </c>
      <c r="C173" s="34" t="s">
        <v>329</v>
      </c>
      <c r="D173" s="43" t="s">
        <v>448</v>
      </c>
      <c r="E173" s="44">
        <v>1</v>
      </c>
      <c r="F173" s="43" t="str">
        <f t="shared" si="8"/>
        <v>YES</v>
      </c>
      <c r="G173" s="45">
        <f>'FY26 Estimates'!T175-'FY26 Estimates'!E175</f>
        <v>25.1</v>
      </c>
      <c r="H173" s="43" t="str">
        <f t="shared" si="6"/>
        <v>NO</v>
      </c>
      <c r="I173" s="43" t="str">
        <f t="shared" si="7"/>
        <v>NO</v>
      </c>
    </row>
    <row r="174" spans="1:9" x14ac:dyDescent="0.35">
      <c r="A174" s="33">
        <v>379</v>
      </c>
      <c r="B174" s="34" t="s">
        <v>80</v>
      </c>
      <c r="C174" s="34" t="s">
        <v>450</v>
      </c>
      <c r="D174" s="43" t="s">
        <v>448</v>
      </c>
      <c r="E174" s="44">
        <v>1</v>
      </c>
      <c r="F174" s="43" t="str">
        <f t="shared" si="8"/>
        <v>YES</v>
      </c>
      <c r="G174" s="45">
        <f>'FY26 Estimates'!T176-'FY26 Estimates'!E176</f>
        <v>-57.5</v>
      </c>
      <c r="H174" s="43" t="str">
        <f t="shared" si="6"/>
        <v>YES</v>
      </c>
      <c r="I174" s="43" t="str">
        <f t="shared" si="7"/>
        <v>YES</v>
      </c>
    </row>
    <row r="175" spans="1:9" x14ac:dyDescent="0.35">
      <c r="A175" s="33">
        <v>380</v>
      </c>
      <c r="B175" s="34" t="s">
        <v>243</v>
      </c>
      <c r="C175" s="34" t="s">
        <v>245</v>
      </c>
      <c r="D175" s="43" t="s">
        <v>447</v>
      </c>
      <c r="E175" s="44">
        <v>1</v>
      </c>
      <c r="F175" s="43" t="str">
        <f t="shared" si="8"/>
        <v>YES</v>
      </c>
      <c r="G175" s="45">
        <f>'FY26 Estimates'!T177-'FY26 Estimates'!E177</f>
        <v>2.6</v>
      </c>
      <c r="H175" s="43" t="str">
        <f t="shared" si="6"/>
        <v>NO</v>
      </c>
      <c r="I175" s="43" t="str">
        <f t="shared" si="7"/>
        <v>NO</v>
      </c>
    </row>
    <row r="176" spans="1:9" x14ac:dyDescent="0.35">
      <c r="A176" s="33">
        <v>381</v>
      </c>
      <c r="B176" s="34" t="s">
        <v>134</v>
      </c>
      <c r="C176" s="34" t="s">
        <v>135</v>
      </c>
      <c r="D176" s="43" t="s">
        <v>447</v>
      </c>
      <c r="E176" s="44">
        <v>1</v>
      </c>
      <c r="F176" s="43" t="str">
        <f t="shared" si="8"/>
        <v>YES</v>
      </c>
      <c r="G176" s="45">
        <f>'FY26 Estimates'!T178-'FY26 Estimates'!E178</f>
        <v>14</v>
      </c>
      <c r="H176" s="43" t="str">
        <f t="shared" si="6"/>
        <v>NO</v>
      </c>
      <c r="I176" s="43" t="str">
        <f t="shared" si="7"/>
        <v>NO</v>
      </c>
    </row>
    <row r="177" spans="1:9" x14ac:dyDescent="0.35">
      <c r="A177" s="33">
        <v>382</v>
      </c>
      <c r="B177" s="34" t="s">
        <v>308</v>
      </c>
      <c r="C177" s="34" t="s">
        <v>309</v>
      </c>
      <c r="D177" s="43" t="s">
        <v>447</v>
      </c>
      <c r="E177" s="44">
        <v>0</v>
      </c>
      <c r="F177" s="43" t="str">
        <f t="shared" si="8"/>
        <v>NO</v>
      </c>
      <c r="G177" s="45">
        <f>'FY26 Estimates'!T179-'FY26 Estimates'!E179</f>
        <v>-7.1</v>
      </c>
      <c r="H177" s="43" t="str">
        <f t="shared" si="6"/>
        <v>YES</v>
      </c>
      <c r="I177" s="43" t="str">
        <f t="shared" si="7"/>
        <v>NO</v>
      </c>
    </row>
    <row r="178" spans="1:9" x14ac:dyDescent="0.35">
      <c r="A178" s="33">
        <v>383</v>
      </c>
      <c r="B178" s="34" t="s">
        <v>328</v>
      </c>
      <c r="C178" s="34" t="s">
        <v>330</v>
      </c>
      <c r="D178" s="43" t="s">
        <v>448</v>
      </c>
      <c r="E178" s="44">
        <v>1</v>
      </c>
      <c r="F178" s="43" t="str">
        <f t="shared" si="8"/>
        <v>YES</v>
      </c>
      <c r="G178" s="45">
        <f>'FY26 Estimates'!T180-'FY26 Estimates'!E180</f>
        <v>87.7</v>
      </c>
      <c r="H178" s="43" t="str">
        <f t="shared" si="6"/>
        <v>NO</v>
      </c>
      <c r="I178" s="43" t="str">
        <f t="shared" si="7"/>
        <v>NO</v>
      </c>
    </row>
    <row r="179" spans="1:9" x14ac:dyDescent="0.35">
      <c r="A179" s="33">
        <v>384</v>
      </c>
      <c r="B179" s="34" t="s">
        <v>328</v>
      </c>
      <c r="C179" s="34" t="s">
        <v>194</v>
      </c>
      <c r="D179" s="43" t="s">
        <v>448</v>
      </c>
      <c r="E179" s="44">
        <v>1</v>
      </c>
      <c r="F179" s="43" t="str">
        <f t="shared" si="8"/>
        <v>YES</v>
      </c>
      <c r="G179" s="45">
        <f>'FY26 Estimates'!T181-'FY26 Estimates'!E181</f>
        <v>-9</v>
      </c>
      <c r="H179" s="43" t="str">
        <f t="shared" si="6"/>
        <v>YES</v>
      </c>
      <c r="I179" s="43" t="str">
        <f t="shared" si="7"/>
        <v>YES</v>
      </c>
    </row>
    <row r="180" spans="1:9" x14ac:dyDescent="0.35">
      <c r="A180" s="33">
        <v>385</v>
      </c>
      <c r="B180" s="34" t="s">
        <v>54</v>
      </c>
      <c r="C180" s="34" t="s">
        <v>58</v>
      </c>
      <c r="D180" s="43" t="s">
        <v>447</v>
      </c>
      <c r="E180" s="44">
        <v>1</v>
      </c>
      <c r="F180" s="43" t="str">
        <f t="shared" si="8"/>
        <v>YES</v>
      </c>
      <c r="G180" s="45">
        <f>'FY26 Estimates'!T182-'FY26 Estimates'!E182</f>
        <v>79</v>
      </c>
      <c r="H180" s="43" t="str">
        <f t="shared" si="6"/>
        <v>NO</v>
      </c>
      <c r="I180" s="43" t="str">
        <f t="shared" si="7"/>
        <v>NO</v>
      </c>
    </row>
    <row r="181" spans="1:9" x14ac:dyDescent="0.35">
      <c r="A181" s="33">
        <v>386</v>
      </c>
      <c r="B181" s="34" t="s">
        <v>160</v>
      </c>
      <c r="C181" s="34" t="s">
        <v>161</v>
      </c>
      <c r="D181" s="43" t="s">
        <v>447</v>
      </c>
      <c r="E181" s="44">
        <v>0</v>
      </c>
      <c r="F181" s="43" t="str">
        <f t="shared" si="8"/>
        <v>NO</v>
      </c>
      <c r="G181" s="45">
        <f>'FY26 Estimates'!T183-'FY26 Estimates'!E183</f>
        <v>10.5</v>
      </c>
      <c r="H181" s="43" t="str">
        <f t="shared" si="6"/>
        <v>NO</v>
      </c>
      <c r="I181" s="43" t="str">
        <f t="shared" si="7"/>
        <v>NO</v>
      </c>
    </row>
    <row r="182" spans="1:9" x14ac:dyDescent="0.35">
      <c r="A182" s="33">
        <v>387</v>
      </c>
      <c r="B182" s="34" t="s">
        <v>408</v>
      </c>
      <c r="C182" s="34" t="s">
        <v>409</v>
      </c>
      <c r="D182" s="43" t="s">
        <v>447</v>
      </c>
      <c r="E182" s="44">
        <v>1</v>
      </c>
      <c r="F182" s="43" t="str">
        <f t="shared" si="8"/>
        <v>YES</v>
      </c>
      <c r="G182" s="45">
        <f>'FY26 Estimates'!T184-'FY26 Estimates'!E184</f>
        <v>1.5</v>
      </c>
      <c r="H182" s="43" t="str">
        <f t="shared" si="6"/>
        <v>NO</v>
      </c>
      <c r="I182" s="43" t="str">
        <f t="shared" si="7"/>
        <v>NO</v>
      </c>
    </row>
    <row r="183" spans="1:9" x14ac:dyDescent="0.35">
      <c r="A183" s="33">
        <v>388</v>
      </c>
      <c r="B183" s="34" t="s">
        <v>124</v>
      </c>
      <c r="C183" s="34" t="s">
        <v>125</v>
      </c>
      <c r="D183" s="43" t="s">
        <v>447</v>
      </c>
      <c r="E183" s="44">
        <v>0</v>
      </c>
      <c r="F183" s="43" t="str">
        <f t="shared" si="8"/>
        <v>NO</v>
      </c>
      <c r="G183" s="45">
        <f>'FY26 Estimates'!T185-'FY26 Estimates'!E185</f>
        <v>-5.6</v>
      </c>
      <c r="H183" s="43" t="str">
        <f t="shared" si="6"/>
        <v>YES</v>
      </c>
      <c r="I183" s="43" t="str">
        <f t="shared" si="7"/>
        <v>NO</v>
      </c>
    </row>
    <row r="184" spans="1:9" x14ac:dyDescent="0.35">
      <c r="A184" s="33">
        <v>389</v>
      </c>
      <c r="B184" s="34" t="s">
        <v>160</v>
      </c>
      <c r="C184" s="34" t="s">
        <v>162</v>
      </c>
      <c r="D184" s="43" t="s">
        <v>448</v>
      </c>
      <c r="E184" s="44">
        <v>0</v>
      </c>
      <c r="F184" s="43" t="str">
        <f t="shared" si="8"/>
        <v>NO</v>
      </c>
      <c r="G184" s="45">
        <f>'FY26 Estimates'!T186-'FY26 Estimates'!E186</f>
        <v>-21</v>
      </c>
      <c r="H184" s="43" t="str">
        <f t="shared" si="6"/>
        <v>YES</v>
      </c>
      <c r="I184" s="43" t="str">
        <f t="shared" si="7"/>
        <v>NO</v>
      </c>
    </row>
    <row r="185" spans="1:9" x14ac:dyDescent="0.35">
      <c r="A185" s="33">
        <v>390</v>
      </c>
      <c r="B185" s="34" t="s">
        <v>160</v>
      </c>
      <c r="C185" s="34" t="s">
        <v>163</v>
      </c>
      <c r="D185" s="43" t="s">
        <v>447</v>
      </c>
      <c r="E185" s="44">
        <v>0</v>
      </c>
      <c r="F185" s="43" t="str">
        <f t="shared" si="8"/>
        <v>NO</v>
      </c>
      <c r="G185" s="45">
        <f>'FY26 Estimates'!T187-'FY26 Estimates'!E187</f>
        <v>-4</v>
      </c>
      <c r="H185" s="43" t="str">
        <f t="shared" si="6"/>
        <v>YES</v>
      </c>
      <c r="I185" s="43" t="str">
        <f t="shared" si="7"/>
        <v>NO</v>
      </c>
    </row>
    <row r="186" spans="1:9" x14ac:dyDescent="0.35">
      <c r="A186" s="33">
        <v>392</v>
      </c>
      <c r="B186" s="34" t="s">
        <v>291</v>
      </c>
      <c r="C186" s="34" t="s">
        <v>292</v>
      </c>
      <c r="D186" s="43" t="s">
        <v>447</v>
      </c>
      <c r="E186" s="44">
        <v>0</v>
      </c>
      <c r="F186" s="43" t="str">
        <f t="shared" si="8"/>
        <v>NO</v>
      </c>
      <c r="G186" s="45">
        <f>'FY26 Estimates'!T188-'FY26 Estimates'!E188</f>
        <v>-3.2</v>
      </c>
      <c r="H186" s="43" t="str">
        <f t="shared" si="6"/>
        <v>YES</v>
      </c>
      <c r="I186" s="43" t="str">
        <f t="shared" si="7"/>
        <v>NO</v>
      </c>
    </row>
    <row r="187" spans="1:9" x14ac:dyDescent="0.35">
      <c r="A187" s="33">
        <v>393</v>
      </c>
      <c r="B187" s="34" t="s">
        <v>104</v>
      </c>
      <c r="C187" s="34" t="s">
        <v>105</v>
      </c>
      <c r="D187" s="43" t="s">
        <v>447</v>
      </c>
      <c r="E187" s="44">
        <v>1</v>
      </c>
      <c r="F187" s="43" t="str">
        <f t="shared" si="8"/>
        <v>YES</v>
      </c>
      <c r="G187" s="45">
        <f>'FY26 Estimates'!T189-'FY26 Estimates'!E189</f>
        <v>28</v>
      </c>
      <c r="H187" s="43" t="str">
        <f t="shared" si="6"/>
        <v>NO</v>
      </c>
      <c r="I187" s="43" t="str">
        <f t="shared" si="7"/>
        <v>NO</v>
      </c>
    </row>
    <row r="188" spans="1:9" x14ac:dyDescent="0.35">
      <c r="A188" s="33">
        <v>394</v>
      </c>
      <c r="B188" s="34" t="s">
        <v>54</v>
      </c>
      <c r="C188" s="34" t="s">
        <v>59</v>
      </c>
      <c r="D188" s="43" t="s">
        <v>447</v>
      </c>
      <c r="E188" s="44">
        <v>1</v>
      </c>
      <c r="F188" s="43" t="str">
        <f t="shared" si="8"/>
        <v>YES</v>
      </c>
      <c r="G188" s="45">
        <f>'FY26 Estimates'!T190-'FY26 Estimates'!E190</f>
        <v>-1.1000000000000001</v>
      </c>
      <c r="H188" s="43" t="str">
        <f t="shared" si="6"/>
        <v>YES</v>
      </c>
      <c r="I188" s="43" t="str">
        <f t="shared" si="7"/>
        <v>NO</v>
      </c>
    </row>
    <row r="189" spans="1:9" x14ac:dyDescent="0.35">
      <c r="A189" s="33">
        <v>395</v>
      </c>
      <c r="B189" s="34" t="s">
        <v>335</v>
      </c>
      <c r="C189" s="34" t="s">
        <v>336</v>
      </c>
      <c r="D189" s="43" t="s">
        <v>447</v>
      </c>
      <c r="E189" s="44">
        <v>0</v>
      </c>
      <c r="F189" s="43" t="str">
        <f t="shared" si="8"/>
        <v>NO</v>
      </c>
      <c r="G189" s="45">
        <f>'FY26 Estimates'!T191-'FY26 Estimates'!E191</f>
        <v>-32</v>
      </c>
      <c r="H189" s="43" t="str">
        <f t="shared" si="6"/>
        <v>YES</v>
      </c>
      <c r="I189" s="43" t="str">
        <f t="shared" si="7"/>
        <v>NO</v>
      </c>
    </row>
    <row r="190" spans="1:9" x14ac:dyDescent="0.35">
      <c r="A190" s="33">
        <v>396</v>
      </c>
      <c r="B190" s="34" t="s">
        <v>54</v>
      </c>
      <c r="C190" s="34" t="s">
        <v>60</v>
      </c>
      <c r="D190" s="43" t="s">
        <v>447</v>
      </c>
      <c r="E190" s="44">
        <v>1</v>
      </c>
      <c r="F190" s="43" t="str">
        <f t="shared" si="8"/>
        <v>YES</v>
      </c>
      <c r="G190" s="45">
        <f>'FY26 Estimates'!T192-'FY26 Estimates'!E192</f>
        <v>-29.1</v>
      </c>
      <c r="H190" s="43" t="str">
        <f t="shared" si="6"/>
        <v>YES</v>
      </c>
      <c r="I190" s="43" t="str">
        <f t="shared" si="7"/>
        <v>NO</v>
      </c>
    </row>
    <row r="191" spans="1:9" x14ac:dyDescent="0.35">
      <c r="A191" s="33">
        <v>397</v>
      </c>
      <c r="B191" s="34" t="s">
        <v>237</v>
      </c>
      <c r="C191" s="34" t="s">
        <v>238</v>
      </c>
      <c r="D191" s="43" t="s">
        <v>447</v>
      </c>
      <c r="E191" s="44">
        <v>1</v>
      </c>
      <c r="F191" s="43" t="str">
        <f t="shared" si="8"/>
        <v>YES</v>
      </c>
      <c r="G191" s="45">
        <f>'FY26 Estimates'!T193-'FY26 Estimates'!E193</f>
        <v>-18</v>
      </c>
      <c r="H191" s="43" t="str">
        <f t="shared" si="6"/>
        <v>YES</v>
      </c>
      <c r="I191" s="43" t="str">
        <f t="shared" si="7"/>
        <v>NO</v>
      </c>
    </row>
    <row r="192" spans="1:9" x14ac:dyDescent="0.35">
      <c r="A192" s="33">
        <v>398</v>
      </c>
      <c r="B192" s="34" t="s">
        <v>237</v>
      </c>
      <c r="C192" s="34" t="s">
        <v>239</v>
      </c>
      <c r="D192" s="43" t="s">
        <v>447</v>
      </c>
      <c r="E192" s="44">
        <v>1</v>
      </c>
      <c r="F192" s="43" t="str">
        <f t="shared" si="8"/>
        <v>YES</v>
      </c>
      <c r="G192" s="45">
        <f>'FY26 Estimates'!T194-'FY26 Estimates'!E194</f>
        <v>-0.5</v>
      </c>
      <c r="H192" s="43" t="str">
        <f t="shared" si="6"/>
        <v>YES</v>
      </c>
      <c r="I192" s="43" t="str">
        <f t="shared" si="7"/>
        <v>NO</v>
      </c>
    </row>
    <row r="193" spans="1:9" x14ac:dyDescent="0.35">
      <c r="A193" s="33">
        <v>399</v>
      </c>
      <c r="B193" s="34" t="s">
        <v>338</v>
      </c>
      <c r="C193" s="34" t="s">
        <v>339</v>
      </c>
      <c r="D193" s="43" t="s">
        <v>447</v>
      </c>
      <c r="E193" s="44">
        <v>0</v>
      </c>
      <c r="F193" s="43" t="str">
        <f t="shared" si="8"/>
        <v>NO</v>
      </c>
      <c r="G193" s="45">
        <f>'FY26 Estimates'!T195-'FY26 Estimates'!E195</f>
        <v>14.4</v>
      </c>
      <c r="H193" s="43" t="str">
        <f t="shared" si="6"/>
        <v>NO</v>
      </c>
      <c r="I193" s="43" t="str">
        <f t="shared" si="7"/>
        <v>NO</v>
      </c>
    </row>
    <row r="194" spans="1:9" x14ac:dyDescent="0.35">
      <c r="A194" s="33">
        <v>400</v>
      </c>
      <c r="B194" s="34" t="s">
        <v>247</v>
      </c>
      <c r="C194" s="34" t="s">
        <v>248</v>
      </c>
      <c r="D194" s="43" t="s">
        <v>447</v>
      </c>
      <c r="E194" s="44">
        <v>1</v>
      </c>
      <c r="F194" s="43" t="str">
        <f t="shared" si="8"/>
        <v>YES</v>
      </c>
      <c r="G194" s="45">
        <f>'FY26 Estimates'!T196-'FY26 Estimates'!E196</f>
        <v>7.2</v>
      </c>
      <c r="H194" s="43" t="str">
        <f t="shared" si="6"/>
        <v>NO</v>
      </c>
      <c r="I194" s="43" t="str">
        <f t="shared" si="7"/>
        <v>NO</v>
      </c>
    </row>
    <row r="195" spans="1:9" x14ac:dyDescent="0.35">
      <c r="A195" s="33">
        <v>401</v>
      </c>
      <c r="B195" s="34" t="s">
        <v>323</v>
      </c>
      <c r="C195" s="34" t="s">
        <v>325</v>
      </c>
      <c r="D195" s="43" t="s">
        <v>447</v>
      </c>
      <c r="E195" s="44">
        <v>0</v>
      </c>
      <c r="F195" s="43" t="str">
        <f t="shared" si="8"/>
        <v>NO</v>
      </c>
      <c r="G195" s="45">
        <f>'FY26 Estimates'!T197-'FY26 Estimates'!E197</f>
        <v>-5</v>
      </c>
      <c r="H195" s="43" t="str">
        <f t="shared" si="6"/>
        <v>YES</v>
      </c>
      <c r="I195" s="43" t="str">
        <f t="shared" si="7"/>
        <v>NO</v>
      </c>
    </row>
    <row r="196" spans="1:9" x14ac:dyDescent="0.35">
      <c r="A196" s="33">
        <v>402</v>
      </c>
      <c r="B196" s="34" t="s">
        <v>54</v>
      </c>
      <c r="C196" s="34" t="s">
        <v>61</v>
      </c>
      <c r="D196" s="43" t="s">
        <v>447</v>
      </c>
      <c r="E196" s="44">
        <v>1</v>
      </c>
      <c r="F196" s="43" t="str">
        <f t="shared" si="8"/>
        <v>YES</v>
      </c>
      <c r="G196" s="45">
        <f>'FY26 Estimates'!T198-'FY26 Estimates'!E198</f>
        <v>-49.2</v>
      </c>
      <c r="H196" s="43" t="str">
        <f t="shared" si="6"/>
        <v>YES</v>
      </c>
      <c r="I196" s="43" t="str">
        <f t="shared" si="7"/>
        <v>NO</v>
      </c>
    </row>
    <row r="197" spans="1:9" x14ac:dyDescent="0.35">
      <c r="A197" s="33">
        <v>403</v>
      </c>
      <c r="B197" s="34" t="s">
        <v>335</v>
      </c>
      <c r="C197" s="34" t="s">
        <v>337</v>
      </c>
      <c r="D197" s="43" t="s">
        <v>447</v>
      </c>
      <c r="E197" s="44">
        <v>0</v>
      </c>
      <c r="F197" s="43" t="str">
        <f t="shared" si="8"/>
        <v>NO</v>
      </c>
      <c r="G197" s="45">
        <f>'FY26 Estimates'!T199-'FY26 Estimates'!E199</f>
        <v>-24.1</v>
      </c>
      <c r="H197" s="43" t="str">
        <f t="shared" ref="H197:H259" si="9">IF(G197&lt;0, "YES", "NO")</f>
        <v>YES</v>
      </c>
      <c r="I197" s="43" t="str">
        <f t="shared" ref="I197:I259" si="10">IF(AND(D197="YES", F197="YES", H197="YES"), "YES", "NO")</f>
        <v>NO</v>
      </c>
    </row>
    <row r="198" spans="1:9" x14ac:dyDescent="0.35">
      <c r="A198" s="33">
        <v>404</v>
      </c>
      <c r="B198" s="34" t="s">
        <v>69</v>
      </c>
      <c r="C198" s="34" t="s">
        <v>70</v>
      </c>
      <c r="D198" s="43" t="s">
        <v>447</v>
      </c>
      <c r="E198" s="44">
        <v>0</v>
      </c>
      <c r="F198" s="43" t="str">
        <f t="shared" si="8"/>
        <v>NO</v>
      </c>
      <c r="G198" s="45">
        <f>'FY26 Estimates'!T200-'FY26 Estimates'!E200</f>
        <v>-21</v>
      </c>
      <c r="H198" s="43" t="str">
        <f t="shared" si="9"/>
        <v>YES</v>
      </c>
      <c r="I198" s="43" t="str">
        <f t="shared" si="10"/>
        <v>NO</v>
      </c>
    </row>
    <row r="199" spans="1:9" x14ac:dyDescent="0.35">
      <c r="A199" s="33">
        <v>405</v>
      </c>
      <c r="B199" s="34" t="s">
        <v>323</v>
      </c>
      <c r="C199" s="34" t="s">
        <v>326</v>
      </c>
      <c r="D199" s="43" t="s">
        <v>447</v>
      </c>
      <c r="E199" s="44">
        <v>0</v>
      </c>
      <c r="F199" s="43" t="str">
        <f t="shared" ref="F199:F261" si="11">IF(E199&gt;0, "YES", "NO")</f>
        <v>NO</v>
      </c>
      <c r="G199" s="45">
        <f>'FY26 Estimates'!T201-'FY26 Estimates'!E201</f>
        <v>-23.3</v>
      </c>
      <c r="H199" s="43" t="str">
        <f t="shared" si="9"/>
        <v>YES</v>
      </c>
      <c r="I199" s="43" t="str">
        <f t="shared" si="10"/>
        <v>NO</v>
      </c>
    </row>
    <row r="200" spans="1:9" x14ac:dyDescent="0.35">
      <c r="A200" s="33">
        <v>407</v>
      </c>
      <c r="B200" s="34" t="s">
        <v>338</v>
      </c>
      <c r="C200" s="34" t="s">
        <v>340</v>
      </c>
      <c r="D200" s="43" t="s">
        <v>447</v>
      </c>
      <c r="E200" s="44">
        <v>1</v>
      </c>
      <c r="F200" s="43" t="str">
        <f t="shared" si="11"/>
        <v>YES</v>
      </c>
      <c r="G200" s="45">
        <f>'FY26 Estimates'!T202-'FY26 Estimates'!E202</f>
        <v>-16.5</v>
      </c>
      <c r="H200" s="43" t="str">
        <f t="shared" si="9"/>
        <v>YES</v>
      </c>
      <c r="I200" s="43" t="str">
        <f t="shared" si="10"/>
        <v>NO</v>
      </c>
    </row>
    <row r="201" spans="1:9" x14ac:dyDescent="0.35">
      <c r="A201" s="33">
        <v>408</v>
      </c>
      <c r="B201" s="34" t="s">
        <v>237</v>
      </c>
      <c r="C201" s="34" t="s">
        <v>240</v>
      </c>
      <c r="D201" s="43" t="s">
        <v>447</v>
      </c>
      <c r="E201" s="44">
        <v>1</v>
      </c>
      <c r="F201" s="43" t="str">
        <f t="shared" si="11"/>
        <v>YES</v>
      </c>
      <c r="G201" s="45">
        <f>'FY26 Estimates'!T203-'FY26 Estimates'!E203</f>
        <v>-3.7</v>
      </c>
      <c r="H201" s="43" t="str">
        <f t="shared" si="9"/>
        <v>YES</v>
      </c>
      <c r="I201" s="43" t="str">
        <f t="shared" si="10"/>
        <v>NO</v>
      </c>
    </row>
    <row r="202" spans="1:9" x14ac:dyDescent="0.35">
      <c r="A202" s="33">
        <v>409</v>
      </c>
      <c r="B202" s="34" t="s">
        <v>38</v>
      </c>
      <c r="C202" s="34" t="s">
        <v>40</v>
      </c>
      <c r="D202" s="43" t="s">
        <v>447</v>
      </c>
      <c r="E202" s="44">
        <v>1</v>
      </c>
      <c r="F202" s="43" t="str">
        <f t="shared" si="11"/>
        <v>YES</v>
      </c>
      <c r="G202" s="45">
        <f>'FY26 Estimates'!T204-'FY26 Estimates'!E204</f>
        <v>-18.5</v>
      </c>
      <c r="H202" s="43" t="str">
        <f t="shared" si="9"/>
        <v>YES</v>
      </c>
      <c r="I202" s="43" t="str">
        <f t="shared" si="10"/>
        <v>NO</v>
      </c>
    </row>
    <row r="203" spans="1:9" x14ac:dyDescent="0.35">
      <c r="A203" s="33">
        <v>410</v>
      </c>
      <c r="B203" s="34" t="s">
        <v>237</v>
      </c>
      <c r="C203" s="34" t="s">
        <v>241</v>
      </c>
      <c r="D203" s="43" t="s">
        <v>447</v>
      </c>
      <c r="E203" s="44">
        <v>0</v>
      </c>
      <c r="F203" s="43" t="str">
        <f t="shared" si="11"/>
        <v>NO</v>
      </c>
      <c r="G203" s="45">
        <f>'FY26 Estimates'!T205-'FY26 Estimates'!E205</f>
        <v>-18.8</v>
      </c>
      <c r="H203" s="43" t="str">
        <f t="shared" si="9"/>
        <v>YES</v>
      </c>
      <c r="I203" s="43" t="str">
        <f t="shared" si="10"/>
        <v>NO</v>
      </c>
    </row>
    <row r="204" spans="1:9" x14ac:dyDescent="0.35">
      <c r="A204" s="33">
        <v>411</v>
      </c>
      <c r="B204" s="34" t="s">
        <v>237</v>
      </c>
      <c r="C204" s="34" t="s">
        <v>242</v>
      </c>
      <c r="D204" s="43" t="s">
        <v>447</v>
      </c>
      <c r="E204" s="44">
        <v>0</v>
      </c>
      <c r="F204" s="43" t="str">
        <f t="shared" si="11"/>
        <v>NO</v>
      </c>
      <c r="G204" s="45">
        <f>'FY26 Estimates'!T206-'FY26 Estimates'!E206</f>
        <v>-9.4</v>
      </c>
      <c r="H204" s="43" t="str">
        <f t="shared" si="9"/>
        <v>YES</v>
      </c>
      <c r="I204" s="43" t="str">
        <f t="shared" si="10"/>
        <v>NO</v>
      </c>
    </row>
    <row r="205" spans="1:9" x14ac:dyDescent="0.35">
      <c r="A205" s="33">
        <v>412</v>
      </c>
      <c r="B205" s="34" t="s">
        <v>367</v>
      </c>
      <c r="C205" s="34" t="s">
        <v>368</v>
      </c>
      <c r="D205" s="43" t="s">
        <v>447</v>
      </c>
      <c r="E205" s="44">
        <v>0</v>
      </c>
      <c r="F205" s="43" t="str">
        <f t="shared" si="11"/>
        <v>NO</v>
      </c>
      <c r="G205" s="45">
        <f>'FY26 Estimates'!T207-'FY26 Estimates'!E207</f>
        <v>-11.4</v>
      </c>
      <c r="H205" s="43" t="str">
        <f t="shared" si="9"/>
        <v>YES</v>
      </c>
      <c r="I205" s="43" t="str">
        <f t="shared" si="10"/>
        <v>NO</v>
      </c>
    </row>
    <row r="206" spans="1:9" x14ac:dyDescent="0.35">
      <c r="A206" s="33">
        <v>413</v>
      </c>
      <c r="B206" s="34" t="s">
        <v>276</v>
      </c>
      <c r="C206" s="34" t="s">
        <v>278</v>
      </c>
      <c r="D206" s="43" t="s">
        <v>447</v>
      </c>
      <c r="E206" s="44">
        <v>1</v>
      </c>
      <c r="F206" s="43" t="str">
        <f t="shared" si="11"/>
        <v>YES</v>
      </c>
      <c r="G206" s="45">
        <f>'FY26 Estimates'!T208-'FY26 Estimates'!E208</f>
        <v>-74.099999999999994</v>
      </c>
      <c r="H206" s="43" t="str">
        <f t="shared" si="9"/>
        <v>YES</v>
      </c>
      <c r="I206" s="43" t="str">
        <f t="shared" si="10"/>
        <v>NO</v>
      </c>
    </row>
    <row r="207" spans="1:9" x14ac:dyDescent="0.35">
      <c r="A207" s="33">
        <v>415</v>
      </c>
      <c r="B207" s="34" t="s">
        <v>51</v>
      </c>
      <c r="C207" s="34" t="s">
        <v>52</v>
      </c>
      <c r="D207" s="43" t="s">
        <v>447</v>
      </c>
      <c r="E207" s="44">
        <v>1</v>
      </c>
      <c r="F207" s="43" t="str">
        <f t="shared" si="11"/>
        <v>YES</v>
      </c>
      <c r="G207" s="45">
        <f>'FY26 Estimates'!T209-'FY26 Estimates'!E209</f>
        <v>-10.3</v>
      </c>
      <c r="H207" s="43" t="str">
        <f t="shared" si="9"/>
        <v>YES</v>
      </c>
      <c r="I207" s="43" t="str">
        <f t="shared" si="10"/>
        <v>NO</v>
      </c>
    </row>
    <row r="208" spans="1:9" x14ac:dyDescent="0.35">
      <c r="A208" s="33">
        <v>416</v>
      </c>
      <c r="B208" s="34" t="s">
        <v>256</v>
      </c>
      <c r="C208" s="34" t="s">
        <v>259</v>
      </c>
      <c r="D208" s="43" t="s">
        <v>447</v>
      </c>
      <c r="E208" s="44">
        <v>1</v>
      </c>
      <c r="F208" s="43" t="str">
        <f t="shared" si="11"/>
        <v>YES</v>
      </c>
      <c r="G208" s="45">
        <f>'FY26 Estimates'!T210-'FY26 Estimates'!E210</f>
        <v>-28.7</v>
      </c>
      <c r="H208" s="43" t="str">
        <f t="shared" si="9"/>
        <v>YES</v>
      </c>
      <c r="I208" s="43" t="str">
        <f t="shared" si="10"/>
        <v>NO</v>
      </c>
    </row>
    <row r="209" spans="1:9" x14ac:dyDescent="0.35">
      <c r="A209" s="33">
        <v>417</v>
      </c>
      <c r="B209" s="34" t="s">
        <v>268</v>
      </c>
      <c r="C209" s="34" t="s">
        <v>269</v>
      </c>
      <c r="D209" s="43" t="s">
        <v>447</v>
      </c>
      <c r="E209" s="44">
        <v>1</v>
      </c>
      <c r="F209" s="43" t="str">
        <f t="shared" si="11"/>
        <v>YES</v>
      </c>
      <c r="G209" s="45">
        <f>'FY26 Estimates'!T211-'FY26 Estimates'!E211</f>
        <v>0</v>
      </c>
      <c r="H209" s="43" t="str">
        <f t="shared" si="9"/>
        <v>NO</v>
      </c>
      <c r="I209" s="43" t="str">
        <f t="shared" si="10"/>
        <v>NO</v>
      </c>
    </row>
    <row r="210" spans="1:9" x14ac:dyDescent="0.35">
      <c r="A210" s="33">
        <v>418</v>
      </c>
      <c r="B210" s="34" t="s">
        <v>247</v>
      </c>
      <c r="C210" s="34" t="s">
        <v>249</v>
      </c>
      <c r="D210" s="43" t="s">
        <v>447</v>
      </c>
      <c r="E210" s="44">
        <v>1</v>
      </c>
      <c r="F210" s="43" t="str">
        <f t="shared" si="11"/>
        <v>YES</v>
      </c>
      <c r="G210" s="45">
        <f>'FY26 Estimates'!T212-'FY26 Estimates'!E212</f>
        <v>-135.19999999999999</v>
      </c>
      <c r="H210" s="43" t="str">
        <f t="shared" si="9"/>
        <v>YES</v>
      </c>
      <c r="I210" s="43" t="str">
        <f t="shared" si="10"/>
        <v>NO</v>
      </c>
    </row>
    <row r="211" spans="1:9" x14ac:dyDescent="0.35">
      <c r="A211" s="33">
        <v>419</v>
      </c>
      <c r="B211" s="34" t="s">
        <v>247</v>
      </c>
      <c r="C211" s="34" t="s">
        <v>250</v>
      </c>
      <c r="D211" s="43" t="s">
        <v>447</v>
      </c>
      <c r="E211" s="44">
        <v>0</v>
      </c>
      <c r="F211" s="43" t="str">
        <f t="shared" si="11"/>
        <v>NO</v>
      </c>
      <c r="G211" s="45">
        <f>'FY26 Estimates'!T213-'FY26 Estimates'!E213</f>
        <v>10.5</v>
      </c>
      <c r="H211" s="43" t="str">
        <f t="shared" si="9"/>
        <v>NO</v>
      </c>
      <c r="I211" s="43" t="str">
        <f t="shared" si="10"/>
        <v>NO</v>
      </c>
    </row>
    <row r="212" spans="1:9" x14ac:dyDescent="0.35">
      <c r="A212" s="33">
        <v>420</v>
      </c>
      <c r="B212" s="34" t="s">
        <v>285</v>
      </c>
      <c r="C212" s="34" t="s">
        <v>286</v>
      </c>
      <c r="D212" s="43" t="s">
        <v>447</v>
      </c>
      <c r="E212" s="44">
        <v>1</v>
      </c>
      <c r="F212" s="43" t="str">
        <f t="shared" si="11"/>
        <v>YES</v>
      </c>
      <c r="G212" s="45">
        <f>'FY26 Estimates'!T214-'FY26 Estimates'!E214</f>
        <v>-21.5</v>
      </c>
      <c r="H212" s="43" t="str">
        <f t="shared" si="9"/>
        <v>YES</v>
      </c>
      <c r="I212" s="43" t="str">
        <f t="shared" si="10"/>
        <v>NO</v>
      </c>
    </row>
    <row r="213" spans="1:9" x14ac:dyDescent="0.35">
      <c r="A213" s="33">
        <v>421</v>
      </c>
      <c r="B213" s="34" t="s">
        <v>285</v>
      </c>
      <c r="C213" s="34" t="s">
        <v>287</v>
      </c>
      <c r="D213" s="43" t="s">
        <v>447</v>
      </c>
      <c r="E213" s="44">
        <v>0</v>
      </c>
      <c r="F213" s="43" t="str">
        <f t="shared" si="11"/>
        <v>NO</v>
      </c>
      <c r="G213" s="45">
        <f>'FY26 Estimates'!T215-'FY26 Estimates'!E215</f>
        <v>-75.8</v>
      </c>
      <c r="H213" s="43" t="str">
        <f t="shared" si="9"/>
        <v>YES</v>
      </c>
      <c r="I213" s="43" t="str">
        <f t="shared" si="10"/>
        <v>NO</v>
      </c>
    </row>
    <row r="214" spans="1:9" x14ac:dyDescent="0.35">
      <c r="A214" s="33">
        <v>422</v>
      </c>
      <c r="B214" s="34" t="s">
        <v>206</v>
      </c>
      <c r="C214" s="34" t="s">
        <v>207</v>
      </c>
      <c r="D214" s="43" t="s">
        <v>447</v>
      </c>
      <c r="E214" s="44">
        <v>1</v>
      </c>
      <c r="F214" s="43" t="str">
        <f t="shared" si="11"/>
        <v>YES</v>
      </c>
      <c r="G214" s="45">
        <f>'FY26 Estimates'!T216-'FY26 Estimates'!E216</f>
        <v>-14.1</v>
      </c>
      <c r="H214" s="43" t="str">
        <f t="shared" si="9"/>
        <v>YES</v>
      </c>
      <c r="I214" s="43" t="str">
        <f t="shared" si="10"/>
        <v>NO</v>
      </c>
    </row>
    <row r="215" spans="1:9" x14ac:dyDescent="0.35">
      <c r="A215" s="33">
        <v>423</v>
      </c>
      <c r="B215" s="34" t="s">
        <v>247</v>
      </c>
      <c r="C215" s="34" t="s">
        <v>251</v>
      </c>
      <c r="D215" s="43" t="s">
        <v>447</v>
      </c>
      <c r="E215" s="44">
        <v>0</v>
      </c>
      <c r="F215" s="43" t="str">
        <f t="shared" si="11"/>
        <v>NO</v>
      </c>
      <c r="G215" s="45">
        <f>'FY26 Estimates'!T217-'FY26 Estimates'!E217</f>
        <v>-5.5</v>
      </c>
      <c r="H215" s="43" t="str">
        <f t="shared" si="9"/>
        <v>YES</v>
      </c>
      <c r="I215" s="43" t="str">
        <f t="shared" si="10"/>
        <v>NO</v>
      </c>
    </row>
    <row r="216" spans="1:9" x14ac:dyDescent="0.35">
      <c r="A216" s="33">
        <v>426</v>
      </c>
      <c r="B216" s="34" t="s">
        <v>320</v>
      </c>
      <c r="C216" s="34" t="s">
        <v>322</v>
      </c>
      <c r="D216" s="43" t="s">
        <v>447</v>
      </c>
      <c r="E216" s="44">
        <v>0</v>
      </c>
      <c r="F216" s="43" t="str">
        <f t="shared" si="11"/>
        <v>NO</v>
      </c>
      <c r="G216" s="45">
        <f>'FY26 Estimates'!T218-'FY26 Estimates'!E218</f>
        <v>9</v>
      </c>
      <c r="H216" s="43" t="str">
        <f t="shared" si="9"/>
        <v>NO</v>
      </c>
      <c r="I216" s="43" t="str">
        <f t="shared" si="10"/>
        <v>NO</v>
      </c>
    </row>
    <row r="217" spans="1:9" x14ac:dyDescent="0.35">
      <c r="A217" s="33">
        <v>428</v>
      </c>
      <c r="B217" s="34" t="s">
        <v>44</v>
      </c>
      <c r="C217" s="34" t="s">
        <v>46</v>
      </c>
      <c r="D217" s="43" t="s">
        <v>447</v>
      </c>
      <c r="E217" s="44">
        <v>1</v>
      </c>
      <c r="F217" s="43" t="str">
        <f t="shared" si="11"/>
        <v>YES</v>
      </c>
      <c r="G217" s="45">
        <f>'FY26 Estimates'!T219-'FY26 Estimates'!E219</f>
        <v>-13.2</v>
      </c>
      <c r="H217" s="43" t="str">
        <f t="shared" si="9"/>
        <v>YES</v>
      </c>
      <c r="I217" s="43" t="str">
        <f t="shared" si="10"/>
        <v>NO</v>
      </c>
    </row>
    <row r="218" spans="1:9" x14ac:dyDescent="0.35">
      <c r="A218" s="33">
        <v>429</v>
      </c>
      <c r="B218" s="34" t="s">
        <v>110</v>
      </c>
      <c r="C218" s="34" t="s">
        <v>113</v>
      </c>
      <c r="D218" s="43" t="s">
        <v>447</v>
      </c>
      <c r="E218" s="44">
        <v>0</v>
      </c>
      <c r="F218" s="43" t="str">
        <f t="shared" si="11"/>
        <v>NO</v>
      </c>
      <c r="G218" s="45">
        <f>'FY26 Estimates'!T220-'FY26 Estimates'!E220</f>
        <v>-4.7</v>
      </c>
      <c r="H218" s="43" t="str">
        <f t="shared" si="9"/>
        <v>YES</v>
      </c>
      <c r="I218" s="43" t="str">
        <f t="shared" si="10"/>
        <v>NO</v>
      </c>
    </row>
    <row r="219" spans="1:9" x14ac:dyDescent="0.35">
      <c r="A219" s="33">
        <v>430</v>
      </c>
      <c r="B219" s="34" t="s">
        <v>51</v>
      </c>
      <c r="C219" s="34" t="s">
        <v>53</v>
      </c>
      <c r="D219" s="43" t="s">
        <v>448</v>
      </c>
      <c r="E219" s="44">
        <v>0</v>
      </c>
      <c r="F219" s="43" t="str">
        <f t="shared" si="11"/>
        <v>NO</v>
      </c>
      <c r="G219" s="45">
        <f>'FY26 Estimates'!T221-'FY26 Estimates'!E221</f>
        <v>0.4</v>
      </c>
      <c r="H219" s="43" t="str">
        <f t="shared" si="9"/>
        <v>NO</v>
      </c>
      <c r="I219" s="43" t="str">
        <f t="shared" si="10"/>
        <v>NO</v>
      </c>
    </row>
    <row r="220" spans="1:9" x14ac:dyDescent="0.35">
      <c r="A220" s="33">
        <v>431</v>
      </c>
      <c r="B220" s="34" t="s">
        <v>44</v>
      </c>
      <c r="C220" s="34" t="s">
        <v>47</v>
      </c>
      <c r="D220" s="43" t="s">
        <v>447</v>
      </c>
      <c r="E220" s="44">
        <v>0</v>
      </c>
      <c r="F220" s="43" t="str">
        <f t="shared" si="11"/>
        <v>NO</v>
      </c>
      <c r="G220" s="45">
        <f>'FY26 Estimates'!T222-'FY26 Estimates'!E222</f>
        <v>22.8</v>
      </c>
      <c r="H220" s="43" t="str">
        <f t="shared" si="9"/>
        <v>NO</v>
      </c>
      <c r="I220" s="43" t="str">
        <f t="shared" si="10"/>
        <v>NO</v>
      </c>
    </row>
    <row r="221" spans="1:9" x14ac:dyDescent="0.35">
      <c r="A221" s="33">
        <v>432</v>
      </c>
      <c r="B221" s="34" t="s">
        <v>124</v>
      </c>
      <c r="C221" s="34" t="s">
        <v>126</v>
      </c>
      <c r="D221" s="43" t="s">
        <v>447</v>
      </c>
      <c r="E221" s="44">
        <v>0</v>
      </c>
      <c r="F221" s="43" t="str">
        <f t="shared" si="11"/>
        <v>NO</v>
      </c>
      <c r="G221" s="45">
        <f>'FY26 Estimates'!T223-'FY26 Estimates'!E223</f>
        <v>-7.5</v>
      </c>
      <c r="H221" s="43" t="str">
        <f t="shared" si="9"/>
        <v>YES</v>
      </c>
      <c r="I221" s="43" t="str">
        <f t="shared" si="10"/>
        <v>NO</v>
      </c>
    </row>
    <row r="222" spans="1:9" x14ac:dyDescent="0.35">
      <c r="A222" s="33">
        <v>434</v>
      </c>
      <c r="B222" s="34" t="s">
        <v>285</v>
      </c>
      <c r="C222" s="34" t="s">
        <v>288</v>
      </c>
      <c r="D222" s="43" t="s">
        <v>447</v>
      </c>
      <c r="E222" s="44">
        <v>1</v>
      </c>
      <c r="F222" s="43" t="str">
        <f t="shared" si="11"/>
        <v>YES</v>
      </c>
      <c r="G222" s="45">
        <f>'FY26 Estimates'!T224-'FY26 Estimates'!E224</f>
        <v>-59.7</v>
      </c>
      <c r="H222" s="43" t="str">
        <f t="shared" si="9"/>
        <v>YES</v>
      </c>
      <c r="I222" s="43" t="str">
        <f t="shared" si="10"/>
        <v>NO</v>
      </c>
    </row>
    <row r="223" spans="1:9" x14ac:dyDescent="0.35">
      <c r="A223" s="33">
        <v>435</v>
      </c>
      <c r="B223" s="34" t="s">
        <v>104</v>
      </c>
      <c r="C223" s="34" t="s">
        <v>106</v>
      </c>
      <c r="D223" s="43" t="s">
        <v>447</v>
      </c>
      <c r="E223" s="44">
        <v>1</v>
      </c>
      <c r="F223" s="43" t="str">
        <f t="shared" si="11"/>
        <v>YES</v>
      </c>
      <c r="G223" s="45">
        <f>'FY26 Estimates'!T225-'FY26 Estimates'!E225</f>
        <v>3.5</v>
      </c>
      <c r="H223" s="43" t="str">
        <f t="shared" si="9"/>
        <v>NO</v>
      </c>
      <c r="I223" s="43" t="str">
        <f t="shared" si="10"/>
        <v>NO</v>
      </c>
    </row>
    <row r="224" spans="1:9" x14ac:dyDescent="0.35">
      <c r="A224" s="33">
        <v>436</v>
      </c>
      <c r="B224" s="34" t="s">
        <v>263</v>
      </c>
      <c r="C224" s="34" t="s">
        <v>264</v>
      </c>
      <c r="D224" s="43" t="s">
        <v>447</v>
      </c>
      <c r="E224" s="44">
        <v>0</v>
      </c>
      <c r="F224" s="43" t="str">
        <f t="shared" si="11"/>
        <v>NO</v>
      </c>
      <c r="G224" s="45">
        <f>'FY26 Estimates'!T226-'FY26 Estimates'!E226</f>
        <v>1.6</v>
      </c>
      <c r="H224" s="43" t="str">
        <f t="shared" si="9"/>
        <v>NO</v>
      </c>
      <c r="I224" s="43" t="str">
        <f t="shared" si="10"/>
        <v>NO</v>
      </c>
    </row>
    <row r="225" spans="1:9" x14ac:dyDescent="0.35">
      <c r="A225" s="33">
        <v>437</v>
      </c>
      <c r="B225" s="34" t="s">
        <v>361</v>
      </c>
      <c r="C225" s="34" t="s">
        <v>364</v>
      </c>
      <c r="D225" s="43" t="s">
        <v>447</v>
      </c>
      <c r="E225" s="44">
        <v>1</v>
      </c>
      <c r="F225" s="43" t="str">
        <f t="shared" si="11"/>
        <v>YES</v>
      </c>
      <c r="G225" s="45">
        <f>'FY26 Estimates'!T227-'FY26 Estimates'!E227</f>
        <v>-153.19999999999999</v>
      </c>
      <c r="H225" s="43" t="str">
        <f t="shared" si="9"/>
        <v>YES</v>
      </c>
      <c r="I225" s="43" t="str">
        <f t="shared" si="10"/>
        <v>NO</v>
      </c>
    </row>
    <row r="226" spans="1:9" x14ac:dyDescent="0.35">
      <c r="A226" s="33">
        <v>438</v>
      </c>
      <c r="B226" s="34" t="s">
        <v>308</v>
      </c>
      <c r="C226" s="34" t="s">
        <v>310</v>
      </c>
      <c r="D226" s="43" t="s">
        <v>447</v>
      </c>
      <c r="E226" s="44">
        <v>0</v>
      </c>
      <c r="F226" s="43" t="str">
        <f t="shared" si="11"/>
        <v>NO</v>
      </c>
      <c r="G226" s="45">
        <f>'FY26 Estimates'!T228-'FY26 Estimates'!E228</f>
        <v>-24.5</v>
      </c>
      <c r="H226" s="43" t="str">
        <f t="shared" si="9"/>
        <v>YES</v>
      </c>
      <c r="I226" s="43" t="str">
        <f t="shared" si="10"/>
        <v>NO</v>
      </c>
    </row>
    <row r="227" spans="1:9" x14ac:dyDescent="0.35">
      <c r="A227" s="33">
        <v>439</v>
      </c>
      <c r="B227" s="34" t="s">
        <v>169</v>
      </c>
      <c r="C227" s="34" t="s">
        <v>172</v>
      </c>
      <c r="D227" s="43" t="s">
        <v>447</v>
      </c>
      <c r="E227" s="44">
        <v>1</v>
      </c>
      <c r="F227" s="43" t="str">
        <f t="shared" si="11"/>
        <v>YES</v>
      </c>
      <c r="G227" s="45">
        <f>'FY26 Estimates'!T229-'FY26 Estimates'!E229</f>
        <v>21</v>
      </c>
      <c r="H227" s="43" t="str">
        <f t="shared" si="9"/>
        <v>NO</v>
      </c>
      <c r="I227" s="43" t="str">
        <f t="shared" si="10"/>
        <v>NO</v>
      </c>
    </row>
    <row r="228" spans="1:9" x14ac:dyDescent="0.35">
      <c r="A228" s="33">
        <v>440</v>
      </c>
      <c r="B228" s="34" t="s">
        <v>169</v>
      </c>
      <c r="C228" s="34" t="s">
        <v>173</v>
      </c>
      <c r="D228" s="43" t="s">
        <v>447</v>
      </c>
      <c r="E228" s="44">
        <v>1</v>
      </c>
      <c r="F228" s="43" t="str">
        <f t="shared" si="11"/>
        <v>YES</v>
      </c>
      <c r="G228" s="45">
        <f>'FY26 Estimates'!T230-'FY26 Estimates'!E230</f>
        <v>-28.9</v>
      </c>
      <c r="H228" s="43" t="str">
        <f t="shared" si="9"/>
        <v>YES</v>
      </c>
      <c r="I228" s="43" t="str">
        <f t="shared" si="10"/>
        <v>NO</v>
      </c>
    </row>
    <row r="229" spans="1:9" x14ac:dyDescent="0.35">
      <c r="A229" s="33">
        <v>443</v>
      </c>
      <c r="B229" s="34" t="s">
        <v>134</v>
      </c>
      <c r="C229" s="34" t="s">
        <v>136</v>
      </c>
      <c r="D229" s="43" t="s">
        <v>447</v>
      </c>
      <c r="E229" s="44">
        <v>1</v>
      </c>
      <c r="F229" s="43" t="str">
        <f t="shared" si="11"/>
        <v>YES</v>
      </c>
      <c r="G229" s="45">
        <f>'FY26 Estimates'!T231-'FY26 Estimates'!E231</f>
        <v>56.1</v>
      </c>
      <c r="H229" s="43" t="str">
        <f t="shared" si="9"/>
        <v>NO</v>
      </c>
      <c r="I229" s="43" t="str">
        <f t="shared" si="10"/>
        <v>NO</v>
      </c>
    </row>
    <row r="230" spans="1:9" x14ac:dyDescent="0.35">
      <c r="A230" s="33">
        <v>444</v>
      </c>
      <c r="B230" s="34" t="s">
        <v>323</v>
      </c>
      <c r="C230" s="34" t="s">
        <v>327</v>
      </c>
      <c r="D230" s="43" t="s">
        <v>447</v>
      </c>
      <c r="E230" s="44">
        <v>1</v>
      </c>
      <c r="F230" s="43" t="str">
        <f t="shared" si="11"/>
        <v>YES</v>
      </c>
      <c r="G230" s="45">
        <f>'FY26 Estimates'!T232-'FY26 Estimates'!E232</f>
        <v>4</v>
      </c>
      <c r="H230" s="43" t="str">
        <f t="shared" si="9"/>
        <v>NO</v>
      </c>
      <c r="I230" s="43" t="str">
        <f t="shared" si="10"/>
        <v>NO</v>
      </c>
    </row>
    <row r="231" spans="1:9" x14ac:dyDescent="0.35">
      <c r="A231" s="33">
        <v>445</v>
      </c>
      <c r="B231" s="34" t="s">
        <v>263</v>
      </c>
      <c r="C231" s="34" t="s">
        <v>265</v>
      </c>
      <c r="D231" s="43" t="s">
        <v>447</v>
      </c>
      <c r="E231" s="44">
        <v>0</v>
      </c>
      <c r="F231" s="43" t="str">
        <f t="shared" si="11"/>
        <v>NO</v>
      </c>
      <c r="G231" s="45">
        <f>'FY26 Estimates'!T233-'FY26 Estimates'!E233</f>
        <v>-19.5</v>
      </c>
      <c r="H231" s="43" t="str">
        <f t="shared" si="9"/>
        <v>YES</v>
      </c>
      <c r="I231" s="43" t="str">
        <f t="shared" si="10"/>
        <v>NO</v>
      </c>
    </row>
    <row r="232" spans="1:9" x14ac:dyDescent="0.35">
      <c r="A232" s="33">
        <v>446</v>
      </c>
      <c r="B232" s="34" t="s">
        <v>263</v>
      </c>
      <c r="C232" s="34" t="s">
        <v>266</v>
      </c>
      <c r="D232" s="43" t="s">
        <v>448</v>
      </c>
      <c r="E232" s="44">
        <v>0</v>
      </c>
      <c r="F232" s="43" t="str">
        <f t="shared" si="11"/>
        <v>NO</v>
      </c>
      <c r="G232" s="45">
        <f>'FY26 Estimates'!T234-'FY26 Estimates'!E234</f>
        <v>-22</v>
      </c>
      <c r="H232" s="43" t="str">
        <f t="shared" si="9"/>
        <v>YES</v>
      </c>
      <c r="I232" s="43" t="str">
        <f t="shared" si="10"/>
        <v>NO</v>
      </c>
    </row>
    <row r="233" spans="1:9" x14ac:dyDescent="0.35">
      <c r="A233" s="33">
        <v>447</v>
      </c>
      <c r="B233" s="34" t="s">
        <v>263</v>
      </c>
      <c r="C233" s="34" t="s">
        <v>267</v>
      </c>
      <c r="D233" s="43" t="s">
        <v>447</v>
      </c>
      <c r="E233" s="44">
        <v>0</v>
      </c>
      <c r="F233" s="43" t="str">
        <f t="shared" si="11"/>
        <v>NO</v>
      </c>
      <c r="G233" s="45">
        <f>'FY26 Estimates'!T235-'FY26 Estimates'!E235</f>
        <v>-13.9</v>
      </c>
      <c r="H233" s="43" t="str">
        <f t="shared" si="9"/>
        <v>YES</v>
      </c>
      <c r="I233" s="43" t="str">
        <f t="shared" si="10"/>
        <v>NO</v>
      </c>
    </row>
    <row r="234" spans="1:9" x14ac:dyDescent="0.35">
      <c r="A234" s="33">
        <v>448</v>
      </c>
      <c r="B234" s="34" t="s">
        <v>247</v>
      </c>
      <c r="C234" s="34" t="s">
        <v>252</v>
      </c>
      <c r="D234" s="43" t="s">
        <v>447</v>
      </c>
      <c r="E234" s="44">
        <v>1</v>
      </c>
      <c r="F234" s="43" t="str">
        <f t="shared" si="11"/>
        <v>YES</v>
      </c>
      <c r="G234" s="45">
        <f>'FY26 Estimates'!T236-'FY26 Estimates'!E236</f>
        <v>3.6</v>
      </c>
      <c r="H234" s="43" t="str">
        <f t="shared" si="9"/>
        <v>NO</v>
      </c>
      <c r="I234" s="43" t="str">
        <f t="shared" si="10"/>
        <v>NO</v>
      </c>
    </row>
    <row r="235" spans="1:9" x14ac:dyDescent="0.35">
      <c r="A235" s="33">
        <v>449</v>
      </c>
      <c r="B235" s="34" t="s">
        <v>216</v>
      </c>
      <c r="C235" s="34" t="s">
        <v>218</v>
      </c>
      <c r="D235" s="43" t="s">
        <v>447</v>
      </c>
      <c r="E235" s="44">
        <v>1</v>
      </c>
      <c r="F235" s="43" t="str">
        <f t="shared" si="11"/>
        <v>YES</v>
      </c>
      <c r="G235" s="45">
        <f>'FY26 Estimates'!T237-'FY26 Estimates'!E237</f>
        <v>10.3</v>
      </c>
      <c r="H235" s="43" t="str">
        <f t="shared" si="9"/>
        <v>NO</v>
      </c>
      <c r="I235" s="43" t="str">
        <f t="shared" si="10"/>
        <v>NO</v>
      </c>
    </row>
    <row r="236" spans="1:9" x14ac:dyDescent="0.35">
      <c r="A236" s="33">
        <v>450</v>
      </c>
      <c r="B236" s="34" t="s">
        <v>361</v>
      </c>
      <c r="C236" s="34" t="s">
        <v>365</v>
      </c>
      <c r="D236" s="43" t="s">
        <v>447</v>
      </c>
      <c r="E236" s="44">
        <v>1</v>
      </c>
      <c r="F236" s="43" t="str">
        <f t="shared" si="11"/>
        <v>YES</v>
      </c>
      <c r="G236" s="45">
        <f>'FY26 Estimates'!T238-'FY26 Estimates'!E238</f>
        <v>37.9</v>
      </c>
      <c r="H236" s="43" t="str">
        <f t="shared" si="9"/>
        <v>NO</v>
      </c>
      <c r="I236" s="43" t="str">
        <f t="shared" si="10"/>
        <v>NO</v>
      </c>
    </row>
    <row r="237" spans="1:9" x14ac:dyDescent="0.35">
      <c r="A237" s="33">
        <v>452</v>
      </c>
      <c r="B237" s="34" t="s">
        <v>377</v>
      </c>
      <c r="C237" s="34" t="s">
        <v>378</v>
      </c>
      <c r="D237" s="43" t="s">
        <v>447</v>
      </c>
      <c r="E237" s="44">
        <v>0</v>
      </c>
      <c r="F237" s="43" t="str">
        <f t="shared" si="11"/>
        <v>NO</v>
      </c>
      <c r="G237" s="45">
        <f>'FY26 Estimates'!T239-'FY26 Estimates'!E239</f>
        <v>-1.9</v>
      </c>
      <c r="H237" s="43" t="str">
        <f t="shared" si="9"/>
        <v>YES</v>
      </c>
      <c r="I237" s="43" t="str">
        <f t="shared" si="10"/>
        <v>NO</v>
      </c>
    </row>
    <row r="238" spans="1:9" x14ac:dyDescent="0.35">
      <c r="A238" s="33">
        <v>453</v>
      </c>
      <c r="B238" s="34" t="s">
        <v>216</v>
      </c>
      <c r="C238" s="34" t="s">
        <v>219</v>
      </c>
      <c r="D238" s="43" t="s">
        <v>448</v>
      </c>
      <c r="E238" s="44">
        <v>1</v>
      </c>
      <c r="F238" s="43" t="str">
        <f t="shared" si="11"/>
        <v>YES</v>
      </c>
      <c r="G238" s="45">
        <f>'FY26 Estimates'!T240-'FY26 Estimates'!E240</f>
        <v>-189</v>
      </c>
      <c r="H238" s="43" t="str">
        <f t="shared" si="9"/>
        <v>YES</v>
      </c>
      <c r="I238" s="43" t="str">
        <f t="shared" si="10"/>
        <v>YES</v>
      </c>
    </row>
    <row r="239" spans="1:9" x14ac:dyDescent="0.35">
      <c r="A239" s="33">
        <v>454</v>
      </c>
      <c r="B239" s="34" t="s">
        <v>285</v>
      </c>
      <c r="C239" s="34" t="s">
        <v>289</v>
      </c>
      <c r="D239" s="43" t="s">
        <v>447</v>
      </c>
      <c r="E239" s="44">
        <v>1</v>
      </c>
      <c r="F239" s="43" t="str">
        <f t="shared" si="11"/>
        <v>YES</v>
      </c>
      <c r="G239" s="45">
        <f>'FY26 Estimates'!T241-'FY26 Estimates'!E241</f>
        <v>11</v>
      </c>
      <c r="H239" s="43" t="str">
        <f t="shared" si="9"/>
        <v>NO</v>
      </c>
      <c r="I239" s="43" t="str">
        <f t="shared" si="10"/>
        <v>NO</v>
      </c>
    </row>
    <row r="240" spans="1:9" x14ac:dyDescent="0.35">
      <c r="A240" s="33">
        <v>456</v>
      </c>
      <c r="B240" s="34" t="s">
        <v>285</v>
      </c>
      <c r="C240" s="34" t="s">
        <v>290</v>
      </c>
      <c r="D240" s="43" t="s">
        <v>447</v>
      </c>
      <c r="E240" s="44">
        <v>0</v>
      </c>
      <c r="F240" s="43" t="str">
        <f t="shared" si="11"/>
        <v>NO</v>
      </c>
      <c r="G240" s="45">
        <f>'FY26 Estimates'!T242-'FY26 Estimates'!E242</f>
        <v>-16</v>
      </c>
      <c r="H240" s="43" t="str">
        <f t="shared" si="9"/>
        <v>YES</v>
      </c>
      <c r="I240" s="43" t="str">
        <f t="shared" si="10"/>
        <v>NO</v>
      </c>
    </row>
    <row r="241" spans="1:9" x14ac:dyDescent="0.35">
      <c r="A241" s="33">
        <v>457</v>
      </c>
      <c r="B241" s="34" t="s">
        <v>131</v>
      </c>
      <c r="C241" s="34" t="s">
        <v>133</v>
      </c>
      <c r="D241" s="43" t="s">
        <v>447</v>
      </c>
      <c r="E241" s="44">
        <v>1</v>
      </c>
      <c r="F241" s="43" t="str">
        <f t="shared" si="11"/>
        <v>YES</v>
      </c>
      <c r="G241" s="45">
        <f>'FY26 Estimates'!T243-'FY26 Estimates'!E243</f>
        <v>-139.4</v>
      </c>
      <c r="H241" s="43" t="str">
        <f t="shared" si="9"/>
        <v>YES</v>
      </c>
      <c r="I241" s="43" t="str">
        <f t="shared" si="10"/>
        <v>NO</v>
      </c>
    </row>
    <row r="242" spans="1:9" x14ac:dyDescent="0.35">
      <c r="A242" s="33">
        <v>458</v>
      </c>
      <c r="B242" s="34" t="s">
        <v>216</v>
      </c>
      <c r="C242" s="34" t="s">
        <v>220</v>
      </c>
      <c r="D242" s="43" t="s">
        <v>447</v>
      </c>
      <c r="E242" s="44">
        <v>1</v>
      </c>
      <c r="F242" s="43" t="str">
        <f t="shared" si="11"/>
        <v>YES</v>
      </c>
      <c r="G242" s="45">
        <f>'FY26 Estimates'!T244-'FY26 Estimates'!E244</f>
        <v>-23.3</v>
      </c>
      <c r="H242" s="43" t="str">
        <f t="shared" si="9"/>
        <v>YES</v>
      </c>
      <c r="I242" s="43" t="str">
        <f t="shared" si="10"/>
        <v>NO</v>
      </c>
    </row>
    <row r="243" spans="1:9" x14ac:dyDescent="0.35">
      <c r="A243" s="33">
        <v>459</v>
      </c>
      <c r="B243" s="34" t="s">
        <v>134</v>
      </c>
      <c r="C243" s="34" t="s">
        <v>137</v>
      </c>
      <c r="D243" s="43" t="s">
        <v>447</v>
      </c>
      <c r="E243" s="44">
        <v>0</v>
      </c>
      <c r="F243" s="43" t="str">
        <f t="shared" si="11"/>
        <v>NO</v>
      </c>
      <c r="G243" s="45">
        <f>'FY26 Estimates'!T245-'FY26 Estimates'!E245</f>
        <v>-24.2</v>
      </c>
      <c r="H243" s="43" t="str">
        <f t="shared" si="9"/>
        <v>YES</v>
      </c>
      <c r="I243" s="43" t="str">
        <f t="shared" si="10"/>
        <v>NO</v>
      </c>
    </row>
    <row r="244" spans="1:9" x14ac:dyDescent="0.35">
      <c r="A244" s="33">
        <v>460</v>
      </c>
      <c r="B244" s="34" t="s">
        <v>169</v>
      </c>
      <c r="C244" s="34" t="s">
        <v>174</v>
      </c>
      <c r="D244" s="43" t="s">
        <v>447</v>
      </c>
      <c r="E244" s="44">
        <v>0</v>
      </c>
      <c r="F244" s="43" t="str">
        <f t="shared" si="11"/>
        <v>NO</v>
      </c>
      <c r="G244" s="45">
        <f>'FY26 Estimates'!T246-'FY26 Estimates'!E246</f>
        <v>18.600000000000001</v>
      </c>
      <c r="H244" s="43" t="str">
        <f t="shared" si="9"/>
        <v>NO</v>
      </c>
      <c r="I244" s="43" t="str">
        <f t="shared" si="10"/>
        <v>NO</v>
      </c>
    </row>
    <row r="245" spans="1:9" x14ac:dyDescent="0.35">
      <c r="A245" s="33">
        <v>461</v>
      </c>
      <c r="B245" s="34" t="s">
        <v>408</v>
      </c>
      <c r="C245" s="34" t="s">
        <v>410</v>
      </c>
      <c r="D245" s="43" t="s">
        <v>447</v>
      </c>
      <c r="E245" s="44">
        <v>1</v>
      </c>
      <c r="F245" s="43" t="str">
        <f t="shared" si="11"/>
        <v>YES</v>
      </c>
      <c r="G245" s="45">
        <f>'FY26 Estimates'!T247-'FY26 Estimates'!E247</f>
        <v>-28</v>
      </c>
      <c r="H245" s="43" t="str">
        <f t="shared" si="9"/>
        <v>YES</v>
      </c>
      <c r="I245" s="43" t="str">
        <f t="shared" si="10"/>
        <v>NO</v>
      </c>
    </row>
    <row r="246" spans="1:9" x14ac:dyDescent="0.35">
      <c r="A246" s="33">
        <v>462</v>
      </c>
      <c r="B246" s="34" t="s">
        <v>90</v>
      </c>
      <c r="C246" s="34" t="s">
        <v>91</v>
      </c>
      <c r="D246" s="43" t="s">
        <v>447</v>
      </c>
      <c r="E246" s="44">
        <v>0</v>
      </c>
      <c r="F246" s="43" t="str">
        <f t="shared" si="11"/>
        <v>NO</v>
      </c>
      <c r="G246" s="45">
        <f>'FY26 Estimates'!T248-'FY26 Estimates'!E248</f>
        <v>11.6</v>
      </c>
      <c r="H246" s="43" t="str">
        <f t="shared" si="9"/>
        <v>NO</v>
      </c>
      <c r="I246" s="43" t="str">
        <f t="shared" si="10"/>
        <v>NO</v>
      </c>
    </row>
    <row r="247" spans="1:9" x14ac:dyDescent="0.35">
      <c r="A247" s="33">
        <v>463</v>
      </c>
      <c r="B247" s="34" t="s">
        <v>90</v>
      </c>
      <c r="C247" s="34" t="s">
        <v>92</v>
      </c>
      <c r="D247" s="43" t="s">
        <v>447</v>
      </c>
      <c r="E247" s="44">
        <v>1</v>
      </c>
      <c r="F247" s="43" t="str">
        <f t="shared" si="11"/>
        <v>YES</v>
      </c>
      <c r="G247" s="45">
        <f>'FY26 Estimates'!T249-'FY26 Estimates'!E249</f>
        <v>2</v>
      </c>
      <c r="H247" s="43" t="str">
        <f t="shared" si="9"/>
        <v>NO</v>
      </c>
      <c r="I247" s="43" t="str">
        <f t="shared" si="10"/>
        <v>NO</v>
      </c>
    </row>
    <row r="248" spans="1:9" x14ac:dyDescent="0.35">
      <c r="A248" s="33">
        <v>464</v>
      </c>
      <c r="B248" s="34" t="s">
        <v>216</v>
      </c>
      <c r="C248" s="34" t="s">
        <v>221</v>
      </c>
      <c r="D248" s="43" t="s">
        <v>447</v>
      </c>
      <c r="E248" s="44">
        <v>1</v>
      </c>
      <c r="F248" s="43" t="str">
        <f t="shared" si="11"/>
        <v>YES</v>
      </c>
      <c r="G248" s="45">
        <f>'FY26 Estimates'!T250-'FY26 Estimates'!E250</f>
        <v>8.6999999999999993</v>
      </c>
      <c r="H248" s="43" t="str">
        <f t="shared" si="9"/>
        <v>NO</v>
      </c>
      <c r="I248" s="43" t="str">
        <f t="shared" si="10"/>
        <v>NO</v>
      </c>
    </row>
    <row r="249" spans="1:9" x14ac:dyDescent="0.35">
      <c r="A249" s="33">
        <v>465</v>
      </c>
      <c r="B249" s="34" t="s">
        <v>90</v>
      </c>
      <c r="C249" s="34" t="s">
        <v>93</v>
      </c>
      <c r="D249" s="43" t="s">
        <v>447</v>
      </c>
      <c r="E249" s="44">
        <v>1</v>
      </c>
      <c r="F249" s="43" t="str">
        <f t="shared" si="11"/>
        <v>YES</v>
      </c>
      <c r="G249" s="45">
        <f>'FY26 Estimates'!T251-'FY26 Estimates'!E251</f>
        <v>-46.8</v>
      </c>
      <c r="H249" s="43" t="str">
        <f t="shared" si="9"/>
        <v>YES</v>
      </c>
      <c r="I249" s="43" t="str">
        <f t="shared" si="10"/>
        <v>NO</v>
      </c>
    </row>
    <row r="250" spans="1:9" x14ac:dyDescent="0.35">
      <c r="A250" s="33">
        <v>466</v>
      </c>
      <c r="B250" s="34" t="s">
        <v>345</v>
      </c>
      <c r="C250" s="34" t="s">
        <v>346</v>
      </c>
      <c r="D250" s="43" t="s">
        <v>447</v>
      </c>
      <c r="E250" s="44">
        <v>0</v>
      </c>
      <c r="F250" s="43" t="str">
        <f t="shared" si="11"/>
        <v>NO</v>
      </c>
      <c r="G250" s="45">
        <f>'FY26 Estimates'!T252-'FY26 Estimates'!E252</f>
        <v>-25</v>
      </c>
      <c r="H250" s="43" t="str">
        <f t="shared" si="9"/>
        <v>YES</v>
      </c>
      <c r="I250" s="43" t="str">
        <f t="shared" si="10"/>
        <v>NO</v>
      </c>
    </row>
    <row r="251" spans="1:9" x14ac:dyDescent="0.35">
      <c r="A251" s="33">
        <v>467</v>
      </c>
      <c r="B251" s="34" t="s">
        <v>406</v>
      </c>
      <c r="C251" s="34" t="s">
        <v>407</v>
      </c>
      <c r="D251" s="43" t="s">
        <v>447</v>
      </c>
      <c r="E251" s="44">
        <v>0</v>
      </c>
      <c r="F251" s="43" t="str">
        <f t="shared" si="11"/>
        <v>NO</v>
      </c>
      <c r="G251" s="45">
        <f>'FY26 Estimates'!T253-'FY26 Estimates'!E253</f>
        <v>5.5</v>
      </c>
      <c r="H251" s="43" t="str">
        <f t="shared" si="9"/>
        <v>NO</v>
      </c>
      <c r="I251" s="43" t="str">
        <f t="shared" si="10"/>
        <v>NO</v>
      </c>
    </row>
    <row r="252" spans="1:9" x14ac:dyDescent="0.35">
      <c r="A252" s="33">
        <v>469</v>
      </c>
      <c r="B252" s="34" t="s">
        <v>216</v>
      </c>
      <c r="C252" s="34" t="s">
        <v>222</v>
      </c>
      <c r="D252" s="43" t="s">
        <v>448</v>
      </c>
      <c r="E252" s="44">
        <v>1</v>
      </c>
      <c r="F252" s="43" t="str">
        <f t="shared" si="11"/>
        <v>YES</v>
      </c>
      <c r="G252" s="45">
        <f>'FY26 Estimates'!T254-'FY26 Estimates'!E254</f>
        <v>54.9</v>
      </c>
      <c r="H252" s="43" t="str">
        <f t="shared" si="9"/>
        <v>NO</v>
      </c>
      <c r="I252" s="43" t="str">
        <f t="shared" si="10"/>
        <v>NO</v>
      </c>
    </row>
    <row r="253" spans="1:9" x14ac:dyDescent="0.35">
      <c r="A253" s="33">
        <v>470</v>
      </c>
      <c r="B253" s="34" t="s">
        <v>90</v>
      </c>
      <c r="C253" s="34" t="s">
        <v>94</v>
      </c>
      <c r="D253" s="43" t="s">
        <v>447</v>
      </c>
      <c r="E253" s="44">
        <v>1</v>
      </c>
      <c r="F253" s="43" t="str">
        <f t="shared" si="11"/>
        <v>YES</v>
      </c>
      <c r="G253" s="45">
        <f>'FY26 Estimates'!T255-'FY26 Estimates'!E255</f>
        <v>20.6</v>
      </c>
      <c r="H253" s="43" t="str">
        <f t="shared" si="9"/>
        <v>NO</v>
      </c>
      <c r="I253" s="43" t="str">
        <f t="shared" si="10"/>
        <v>NO</v>
      </c>
    </row>
    <row r="254" spans="1:9" x14ac:dyDescent="0.35">
      <c r="A254" s="33">
        <v>471</v>
      </c>
      <c r="B254" s="34" t="s">
        <v>90</v>
      </c>
      <c r="C254" s="34" t="s">
        <v>95</v>
      </c>
      <c r="D254" s="43" t="s">
        <v>447</v>
      </c>
      <c r="E254" s="44">
        <v>0</v>
      </c>
      <c r="F254" s="43" t="str">
        <f t="shared" si="11"/>
        <v>NO</v>
      </c>
      <c r="G254" s="45">
        <f>'FY26 Estimates'!T256-'FY26 Estimates'!E256</f>
        <v>3</v>
      </c>
      <c r="H254" s="43" t="str">
        <f t="shared" si="9"/>
        <v>NO</v>
      </c>
      <c r="I254" s="43" t="str">
        <f t="shared" si="10"/>
        <v>NO</v>
      </c>
    </row>
    <row r="255" spans="1:9" x14ac:dyDescent="0.35">
      <c r="A255" s="33">
        <v>473</v>
      </c>
      <c r="B255" s="34" t="s">
        <v>104</v>
      </c>
      <c r="C255" s="34" t="s">
        <v>107</v>
      </c>
      <c r="D255" s="43" t="s">
        <v>448</v>
      </c>
      <c r="E255" s="44">
        <v>1</v>
      </c>
      <c r="F255" s="43" t="str">
        <f t="shared" si="11"/>
        <v>YES</v>
      </c>
      <c r="G255" s="45">
        <f>'FY26 Estimates'!T257-'FY26 Estimates'!E257</f>
        <v>-18</v>
      </c>
      <c r="H255" s="43" t="str">
        <f t="shared" si="9"/>
        <v>YES</v>
      </c>
      <c r="I255" s="43" t="str">
        <f t="shared" si="10"/>
        <v>YES</v>
      </c>
    </row>
    <row r="256" spans="1:9" x14ac:dyDescent="0.35">
      <c r="A256" s="33">
        <v>474</v>
      </c>
      <c r="B256" s="34" t="s">
        <v>206</v>
      </c>
      <c r="C256" s="34" t="s">
        <v>208</v>
      </c>
      <c r="D256" s="43" t="s">
        <v>447</v>
      </c>
      <c r="E256" s="44">
        <v>0</v>
      </c>
      <c r="F256" s="43" t="str">
        <f t="shared" si="11"/>
        <v>NO</v>
      </c>
      <c r="G256" s="45">
        <f>'FY26 Estimates'!T258-'FY26 Estimates'!E258</f>
        <v>6.5</v>
      </c>
      <c r="H256" s="43" t="str">
        <f t="shared" si="9"/>
        <v>NO</v>
      </c>
      <c r="I256" s="43" t="str">
        <f t="shared" si="10"/>
        <v>NO</v>
      </c>
    </row>
    <row r="257" spans="1:9" x14ac:dyDescent="0.35">
      <c r="A257" s="33">
        <v>475</v>
      </c>
      <c r="B257" s="34" t="s">
        <v>143</v>
      </c>
      <c r="C257" s="34" t="s">
        <v>144</v>
      </c>
      <c r="D257" s="43" t="s">
        <v>448</v>
      </c>
      <c r="E257" s="44">
        <v>1</v>
      </c>
      <c r="F257" s="43" t="str">
        <f t="shared" si="11"/>
        <v>YES</v>
      </c>
      <c r="G257" s="45">
        <f>'FY26 Estimates'!T259-'FY26 Estimates'!E259</f>
        <v>-57.2</v>
      </c>
      <c r="H257" s="43" t="str">
        <f t="shared" si="9"/>
        <v>YES</v>
      </c>
      <c r="I257" s="43" t="str">
        <f t="shared" si="10"/>
        <v>YES</v>
      </c>
    </row>
    <row r="258" spans="1:9" x14ac:dyDescent="0.35">
      <c r="A258" s="33">
        <v>476</v>
      </c>
      <c r="B258" s="34" t="s">
        <v>153</v>
      </c>
      <c r="C258" s="34" t="s">
        <v>156</v>
      </c>
      <c r="D258" s="43" t="s">
        <v>447</v>
      </c>
      <c r="E258" s="44">
        <v>0</v>
      </c>
      <c r="F258" s="43" t="str">
        <f t="shared" si="11"/>
        <v>NO</v>
      </c>
      <c r="G258" s="45">
        <f>'FY26 Estimates'!T260-'FY26 Estimates'!E260</f>
        <v>-0.2</v>
      </c>
      <c r="H258" s="43" t="str">
        <f t="shared" si="9"/>
        <v>YES</v>
      </c>
      <c r="I258" s="43" t="str">
        <f t="shared" si="10"/>
        <v>NO</v>
      </c>
    </row>
    <row r="259" spans="1:9" x14ac:dyDescent="0.35">
      <c r="A259" s="33">
        <v>477</v>
      </c>
      <c r="B259" s="34" t="s">
        <v>153</v>
      </c>
      <c r="C259" s="34" t="s">
        <v>157</v>
      </c>
      <c r="D259" s="43" t="s">
        <v>447</v>
      </c>
      <c r="E259" s="44">
        <v>0</v>
      </c>
      <c r="F259" s="43" t="str">
        <f t="shared" si="11"/>
        <v>NO</v>
      </c>
      <c r="G259" s="45">
        <f>'FY26 Estimates'!T261-'FY26 Estimates'!E261</f>
        <v>10</v>
      </c>
      <c r="H259" s="43" t="str">
        <f t="shared" si="9"/>
        <v>NO</v>
      </c>
      <c r="I259" s="43" t="str">
        <f t="shared" si="10"/>
        <v>NO</v>
      </c>
    </row>
    <row r="260" spans="1:9" x14ac:dyDescent="0.35">
      <c r="A260" s="33">
        <v>479</v>
      </c>
      <c r="B260" s="34" t="s">
        <v>35</v>
      </c>
      <c r="C260" s="34" t="s">
        <v>37</v>
      </c>
      <c r="D260" s="43" t="s">
        <v>447</v>
      </c>
      <c r="E260" s="44">
        <v>0</v>
      </c>
      <c r="F260" s="43" t="str">
        <f t="shared" si="11"/>
        <v>NO</v>
      </c>
      <c r="G260" s="45">
        <f>'FY26 Estimates'!T262-'FY26 Estimates'!E262</f>
        <v>3</v>
      </c>
      <c r="H260" s="43" t="str">
        <f t="shared" ref="H260:H289" si="12">IF(G260&lt;0, "YES", "NO")</f>
        <v>NO</v>
      </c>
      <c r="I260" s="43" t="str">
        <f t="shared" ref="I260:I289" si="13">IF(AND(D260="YES", F260="YES", H260="YES"), "YES", "NO")</f>
        <v>NO</v>
      </c>
    </row>
    <row r="261" spans="1:9" x14ac:dyDescent="0.35">
      <c r="A261" s="33">
        <v>480</v>
      </c>
      <c r="B261" s="34" t="s">
        <v>358</v>
      </c>
      <c r="C261" s="34" t="s">
        <v>359</v>
      </c>
      <c r="D261" s="43" t="s">
        <v>447</v>
      </c>
      <c r="E261" s="44">
        <v>1</v>
      </c>
      <c r="F261" s="43" t="str">
        <f t="shared" si="11"/>
        <v>YES</v>
      </c>
      <c r="G261" s="45">
        <f>'FY26 Estimates'!T263-'FY26 Estimates'!E263</f>
        <v>-31.5</v>
      </c>
      <c r="H261" s="43" t="str">
        <f t="shared" si="12"/>
        <v>YES</v>
      </c>
      <c r="I261" s="43" t="str">
        <f t="shared" si="13"/>
        <v>NO</v>
      </c>
    </row>
    <row r="262" spans="1:9" x14ac:dyDescent="0.35">
      <c r="A262" s="33">
        <v>481</v>
      </c>
      <c r="B262" s="34" t="s">
        <v>104</v>
      </c>
      <c r="C262" s="34" t="s">
        <v>108</v>
      </c>
      <c r="D262" s="43" t="s">
        <v>447</v>
      </c>
      <c r="E262" s="44">
        <v>1</v>
      </c>
      <c r="F262" s="43" t="str">
        <f t="shared" ref="F262:F289" si="14">IF(E262&gt;0, "YES", "NO")</f>
        <v>YES</v>
      </c>
      <c r="G262" s="45">
        <f>'FY26 Estimates'!T264-'FY26 Estimates'!E264</f>
        <v>13.5</v>
      </c>
      <c r="H262" s="43" t="str">
        <f t="shared" si="12"/>
        <v>NO</v>
      </c>
      <c r="I262" s="43" t="str">
        <f t="shared" si="13"/>
        <v>NO</v>
      </c>
    </row>
    <row r="263" spans="1:9" x14ac:dyDescent="0.35">
      <c r="A263" s="33">
        <v>482</v>
      </c>
      <c r="B263" s="34" t="s">
        <v>214</v>
      </c>
      <c r="C263" s="34" t="s">
        <v>215</v>
      </c>
      <c r="D263" s="43" t="s">
        <v>447</v>
      </c>
      <c r="E263" s="44">
        <v>0</v>
      </c>
      <c r="F263" s="43" t="str">
        <f t="shared" si="14"/>
        <v>NO</v>
      </c>
      <c r="G263" s="45">
        <f>'FY26 Estimates'!T265-'FY26 Estimates'!E265</f>
        <v>-19.5</v>
      </c>
      <c r="H263" s="43" t="str">
        <f t="shared" si="12"/>
        <v>YES</v>
      </c>
      <c r="I263" s="43" t="str">
        <f t="shared" si="13"/>
        <v>NO</v>
      </c>
    </row>
    <row r="264" spans="1:9" x14ac:dyDescent="0.35">
      <c r="A264" s="33">
        <v>483</v>
      </c>
      <c r="B264" s="34" t="s">
        <v>358</v>
      </c>
      <c r="C264" s="34" t="s">
        <v>360</v>
      </c>
      <c r="D264" s="43" t="s">
        <v>447</v>
      </c>
      <c r="E264" s="44">
        <v>0</v>
      </c>
      <c r="F264" s="43" t="str">
        <f t="shared" si="14"/>
        <v>NO</v>
      </c>
      <c r="G264" s="45">
        <f>'FY26 Estimates'!T266-'FY26 Estimates'!E266</f>
        <v>-4.5</v>
      </c>
      <c r="H264" s="43" t="str">
        <f t="shared" si="12"/>
        <v>YES</v>
      </c>
      <c r="I264" s="43" t="str">
        <f t="shared" si="13"/>
        <v>NO</v>
      </c>
    </row>
    <row r="265" spans="1:9" x14ac:dyDescent="0.35">
      <c r="A265" s="33">
        <v>484</v>
      </c>
      <c r="B265" s="34" t="s">
        <v>408</v>
      </c>
      <c r="C265" s="34" t="s">
        <v>411</v>
      </c>
      <c r="D265" s="43" t="s">
        <v>447</v>
      </c>
      <c r="E265" s="44">
        <v>1</v>
      </c>
      <c r="F265" s="43" t="str">
        <f t="shared" si="14"/>
        <v>YES</v>
      </c>
      <c r="G265" s="45">
        <f>'FY26 Estimates'!T267-'FY26 Estimates'!E267</f>
        <v>9</v>
      </c>
      <c r="H265" s="43" t="str">
        <f t="shared" si="12"/>
        <v>NO</v>
      </c>
      <c r="I265" s="43" t="str">
        <f t="shared" si="13"/>
        <v>NO</v>
      </c>
    </row>
    <row r="266" spans="1:9" x14ac:dyDescent="0.35">
      <c r="A266" s="33">
        <v>487</v>
      </c>
      <c r="B266" s="34" t="s">
        <v>104</v>
      </c>
      <c r="C266" s="34" t="s">
        <v>109</v>
      </c>
      <c r="D266" s="43" t="s">
        <v>447</v>
      </c>
      <c r="E266" s="44">
        <v>1</v>
      </c>
      <c r="F266" s="43" t="str">
        <f t="shared" si="14"/>
        <v>YES</v>
      </c>
      <c r="G266" s="45">
        <f>'FY26 Estimates'!T268-'FY26 Estimates'!E268</f>
        <v>13.4</v>
      </c>
      <c r="H266" s="43" t="str">
        <f t="shared" si="12"/>
        <v>NO</v>
      </c>
      <c r="I266" s="43" t="str">
        <f t="shared" si="13"/>
        <v>NO</v>
      </c>
    </row>
    <row r="267" spans="1:9" x14ac:dyDescent="0.35">
      <c r="A267" s="33">
        <v>489</v>
      </c>
      <c r="B267" s="34" t="s">
        <v>124</v>
      </c>
      <c r="C267" s="34" t="s">
        <v>127</v>
      </c>
      <c r="D267" s="43" t="s">
        <v>447</v>
      </c>
      <c r="E267" s="44">
        <v>1</v>
      </c>
      <c r="F267" s="43" t="str">
        <f t="shared" si="14"/>
        <v>YES</v>
      </c>
      <c r="G267" s="45">
        <f>'FY26 Estimates'!T269-'FY26 Estimates'!E269</f>
        <v>8.8000000000000007</v>
      </c>
      <c r="H267" s="43" t="str">
        <f t="shared" si="12"/>
        <v>NO</v>
      </c>
      <c r="I267" s="43" t="str">
        <f t="shared" si="13"/>
        <v>NO</v>
      </c>
    </row>
    <row r="268" spans="1:9" x14ac:dyDescent="0.35">
      <c r="A268" s="33">
        <v>490</v>
      </c>
      <c r="B268" s="34" t="s">
        <v>54</v>
      </c>
      <c r="C268" s="34" t="s">
        <v>62</v>
      </c>
      <c r="D268" s="43" t="s">
        <v>447</v>
      </c>
      <c r="E268" s="44">
        <v>1</v>
      </c>
      <c r="F268" s="43" t="str">
        <f t="shared" si="14"/>
        <v>YES</v>
      </c>
      <c r="G268" s="45">
        <f>'FY26 Estimates'!T270-'FY26 Estimates'!E270</f>
        <v>-23.5</v>
      </c>
      <c r="H268" s="43" t="str">
        <f t="shared" si="12"/>
        <v>YES</v>
      </c>
      <c r="I268" s="43" t="str">
        <f t="shared" si="13"/>
        <v>NO</v>
      </c>
    </row>
    <row r="269" spans="1:9" x14ac:dyDescent="0.35">
      <c r="A269" s="33">
        <v>491</v>
      </c>
      <c r="B269" s="34" t="s">
        <v>114</v>
      </c>
      <c r="C269" s="34" t="s">
        <v>116</v>
      </c>
      <c r="D269" s="43" t="s">
        <v>447</v>
      </c>
      <c r="E269" s="44">
        <v>1</v>
      </c>
      <c r="F269" s="43" t="str">
        <f t="shared" si="14"/>
        <v>YES</v>
      </c>
      <c r="G269" s="45">
        <f>'FY26 Estimates'!T271-'FY26 Estimates'!E271</f>
        <v>-8.4</v>
      </c>
      <c r="H269" s="43" t="str">
        <f t="shared" si="12"/>
        <v>YES</v>
      </c>
      <c r="I269" s="43" t="str">
        <f t="shared" si="13"/>
        <v>NO</v>
      </c>
    </row>
    <row r="270" spans="1:9" x14ac:dyDescent="0.35">
      <c r="A270" s="33">
        <v>492</v>
      </c>
      <c r="B270" s="34" t="s">
        <v>54</v>
      </c>
      <c r="C270" s="34" t="s">
        <v>63</v>
      </c>
      <c r="D270" s="43" t="s">
        <v>447</v>
      </c>
      <c r="E270" s="44">
        <v>0</v>
      </c>
      <c r="F270" s="43" t="str">
        <f t="shared" si="14"/>
        <v>NO</v>
      </c>
      <c r="G270" s="45">
        <f>'FY26 Estimates'!T272-'FY26 Estimates'!E272</f>
        <v>0.5</v>
      </c>
      <c r="H270" s="43" t="str">
        <f t="shared" si="12"/>
        <v>NO</v>
      </c>
      <c r="I270" s="43" t="str">
        <f t="shared" si="13"/>
        <v>NO</v>
      </c>
    </row>
    <row r="271" spans="1:9" x14ac:dyDescent="0.35">
      <c r="A271" s="33">
        <v>493</v>
      </c>
      <c r="B271" s="34" t="s">
        <v>69</v>
      </c>
      <c r="C271" s="34" t="s">
        <v>71</v>
      </c>
      <c r="D271" s="43" t="s">
        <v>447</v>
      </c>
      <c r="E271" s="44">
        <v>0</v>
      </c>
      <c r="F271" s="43" t="str">
        <f t="shared" si="14"/>
        <v>NO</v>
      </c>
      <c r="G271" s="45">
        <f>'FY26 Estimates'!T273-'FY26 Estimates'!E273</f>
        <v>4</v>
      </c>
      <c r="H271" s="43" t="str">
        <f t="shared" si="12"/>
        <v>NO</v>
      </c>
      <c r="I271" s="43" t="str">
        <f t="shared" si="13"/>
        <v>NO</v>
      </c>
    </row>
    <row r="272" spans="1:9" x14ac:dyDescent="0.35">
      <c r="A272" s="33">
        <v>494</v>
      </c>
      <c r="B272" s="34" t="s">
        <v>164</v>
      </c>
      <c r="C272" s="34" t="s">
        <v>165</v>
      </c>
      <c r="D272" s="43" t="s">
        <v>447</v>
      </c>
      <c r="E272" s="44">
        <v>0</v>
      </c>
      <c r="F272" s="43" t="str">
        <f t="shared" si="14"/>
        <v>NO</v>
      </c>
      <c r="G272" s="45">
        <f>'FY26 Estimates'!T274-'FY26 Estimates'!E274</f>
        <v>-34.299999999999997</v>
      </c>
      <c r="H272" s="43" t="str">
        <f t="shared" si="12"/>
        <v>YES</v>
      </c>
      <c r="I272" s="43" t="str">
        <f t="shared" si="13"/>
        <v>NO</v>
      </c>
    </row>
    <row r="273" spans="1:9" x14ac:dyDescent="0.35">
      <c r="A273" s="33">
        <v>495</v>
      </c>
      <c r="B273" s="34" t="s">
        <v>296</v>
      </c>
      <c r="C273" s="34" t="s">
        <v>297</v>
      </c>
      <c r="D273" s="43" t="s">
        <v>447</v>
      </c>
      <c r="E273" s="44">
        <v>0</v>
      </c>
      <c r="F273" s="43" t="str">
        <f t="shared" si="14"/>
        <v>NO</v>
      </c>
      <c r="G273" s="45">
        <f>'FY26 Estimates'!T275-'FY26 Estimates'!E275</f>
        <v>-14.5</v>
      </c>
      <c r="H273" s="43" t="str">
        <f t="shared" si="12"/>
        <v>YES</v>
      </c>
      <c r="I273" s="43" t="str">
        <f t="shared" si="13"/>
        <v>NO</v>
      </c>
    </row>
    <row r="274" spans="1:9" x14ac:dyDescent="0.35">
      <c r="A274" s="33">
        <v>496</v>
      </c>
      <c r="B274" s="34" t="s">
        <v>296</v>
      </c>
      <c r="C274" s="34" t="s">
        <v>298</v>
      </c>
      <c r="D274" s="43" t="s">
        <v>447</v>
      </c>
      <c r="E274" s="44">
        <v>0</v>
      </c>
      <c r="F274" s="43" t="str">
        <f t="shared" si="14"/>
        <v>NO</v>
      </c>
      <c r="G274" s="45">
        <f>'FY26 Estimates'!T276-'FY26 Estimates'!E276</f>
        <v>2</v>
      </c>
      <c r="H274" s="43" t="str">
        <f t="shared" si="12"/>
        <v>NO</v>
      </c>
      <c r="I274" s="43" t="str">
        <f t="shared" si="13"/>
        <v>NO</v>
      </c>
    </row>
    <row r="275" spans="1:9" x14ac:dyDescent="0.35">
      <c r="A275" s="33">
        <v>497</v>
      </c>
      <c r="B275" s="34" t="s">
        <v>114</v>
      </c>
      <c r="C275" s="34" t="s">
        <v>117</v>
      </c>
      <c r="D275" s="43" t="s">
        <v>447</v>
      </c>
      <c r="E275" s="44">
        <v>1</v>
      </c>
      <c r="F275" s="43" t="str">
        <f t="shared" si="14"/>
        <v>YES</v>
      </c>
      <c r="G275" s="45">
        <f>'FY26 Estimates'!T277-'FY26 Estimates'!E277</f>
        <v>-128.4</v>
      </c>
      <c r="H275" s="43" t="str">
        <f t="shared" si="12"/>
        <v>YES</v>
      </c>
      <c r="I275" s="43" t="str">
        <f t="shared" si="13"/>
        <v>NO</v>
      </c>
    </row>
    <row r="276" spans="1:9" x14ac:dyDescent="0.35">
      <c r="A276" s="33">
        <v>498</v>
      </c>
      <c r="B276" s="34" t="s">
        <v>243</v>
      </c>
      <c r="C276" s="34" t="s">
        <v>246</v>
      </c>
      <c r="D276" s="43" t="s">
        <v>447</v>
      </c>
      <c r="E276" s="44">
        <v>1</v>
      </c>
      <c r="F276" s="43" t="str">
        <f t="shared" si="14"/>
        <v>YES</v>
      </c>
      <c r="G276" s="45">
        <f>'FY26 Estimates'!T278-'FY26 Estimates'!E278</f>
        <v>-6.6</v>
      </c>
      <c r="H276" s="43" t="str">
        <f t="shared" si="12"/>
        <v>YES</v>
      </c>
      <c r="I276" s="43" t="str">
        <f t="shared" si="13"/>
        <v>NO</v>
      </c>
    </row>
    <row r="277" spans="1:9" x14ac:dyDescent="0.35">
      <c r="A277" s="33">
        <v>499</v>
      </c>
      <c r="B277" s="34" t="s">
        <v>69</v>
      </c>
      <c r="C277" s="34" t="s">
        <v>72</v>
      </c>
      <c r="D277" s="43" t="s">
        <v>447</v>
      </c>
      <c r="E277" s="44">
        <v>1</v>
      </c>
      <c r="F277" s="43" t="str">
        <f t="shared" si="14"/>
        <v>YES</v>
      </c>
      <c r="G277" s="45">
        <f>'FY26 Estimates'!T279-'FY26 Estimates'!E279</f>
        <v>47.6</v>
      </c>
      <c r="H277" s="43" t="str">
        <f t="shared" si="12"/>
        <v>NO</v>
      </c>
      <c r="I277" s="43" t="str">
        <f t="shared" si="13"/>
        <v>NO</v>
      </c>
    </row>
    <row r="278" spans="1:9" x14ac:dyDescent="0.35">
      <c r="A278" s="33">
        <v>500</v>
      </c>
      <c r="B278" s="34" t="s">
        <v>414</v>
      </c>
      <c r="C278" s="34" t="s">
        <v>418</v>
      </c>
      <c r="D278" s="43" t="s">
        <v>447</v>
      </c>
      <c r="E278" s="44">
        <v>0</v>
      </c>
      <c r="F278" s="43" t="str">
        <f t="shared" si="14"/>
        <v>NO</v>
      </c>
      <c r="G278" s="45">
        <f>'FY26 Estimates'!T280-'FY26 Estimates'!E280</f>
        <v>322.60000000000002</v>
      </c>
      <c r="H278" s="43" t="str">
        <f t="shared" si="12"/>
        <v>NO</v>
      </c>
      <c r="I278" s="43" t="str">
        <f t="shared" si="13"/>
        <v>NO</v>
      </c>
    </row>
    <row r="279" spans="1:9" x14ac:dyDescent="0.35">
      <c r="A279" s="33">
        <v>501</v>
      </c>
      <c r="B279" s="34" t="s">
        <v>361</v>
      </c>
      <c r="C279" s="34" t="s">
        <v>366</v>
      </c>
      <c r="D279" s="43" t="s">
        <v>447</v>
      </c>
      <c r="E279" s="44">
        <v>0</v>
      </c>
      <c r="F279" s="43" t="str">
        <f t="shared" si="14"/>
        <v>NO</v>
      </c>
      <c r="G279" s="45">
        <f>'FY26 Estimates'!T281-'FY26 Estimates'!E281</f>
        <v>113.5</v>
      </c>
      <c r="H279" s="43" t="str">
        <f t="shared" si="12"/>
        <v>NO</v>
      </c>
      <c r="I279" s="43" t="str">
        <f t="shared" si="13"/>
        <v>NO</v>
      </c>
    </row>
    <row r="280" spans="1:9" x14ac:dyDescent="0.35">
      <c r="A280" s="33">
        <v>502</v>
      </c>
      <c r="B280" s="34" t="s">
        <v>118</v>
      </c>
      <c r="C280" s="34" t="s">
        <v>120</v>
      </c>
      <c r="D280" s="43" t="s">
        <v>447</v>
      </c>
      <c r="E280" s="44">
        <v>0</v>
      </c>
      <c r="F280" s="43" t="str">
        <f t="shared" si="14"/>
        <v>NO</v>
      </c>
      <c r="G280" s="45">
        <f>'FY26 Estimates'!T282-'FY26 Estimates'!E282</f>
        <v>7</v>
      </c>
      <c r="H280" s="43" t="str">
        <f t="shared" si="12"/>
        <v>NO</v>
      </c>
      <c r="I280" s="43" t="str">
        <f t="shared" si="13"/>
        <v>NO</v>
      </c>
    </row>
    <row r="281" spans="1:9" x14ac:dyDescent="0.35">
      <c r="A281" s="33">
        <v>503</v>
      </c>
      <c r="B281" s="34" t="s">
        <v>209</v>
      </c>
      <c r="C281" s="34" t="s">
        <v>210</v>
      </c>
      <c r="D281" s="43" t="s">
        <v>447</v>
      </c>
      <c r="E281" s="44">
        <v>0</v>
      </c>
      <c r="F281" s="43" t="str">
        <f t="shared" si="14"/>
        <v>NO</v>
      </c>
      <c r="G281" s="45">
        <f>'FY26 Estimates'!T283-'FY26 Estimates'!E283</f>
        <v>-43.4</v>
      </c>
      <c r="H281" s="43" t="str">
        <f t="shared" si="12"/>
        <v>YES</v>
      </c>
      <c r="I281" s="43" t="str">
        <f t="shared" si="13"/>
        <v>NO</v>
      </c>
    </row>
    <row r="282" spans="1:9" x14ac:dyDescent="0.35">
      <c r="A282" s="33">
        <v>504</v>
      </c>
      <c r="B282" s="34" t="s">
        <v>209</v>
      </c>
      <c r="C282" s="34" t="s">
        <v>211</v>
      </c>
      <c r="D282" s="43" t="s">
        <v>447</v>
      </c>
      <c r="E282" s="44">
        <v>1</v>
      </c>
      <c r="F282" s="43" t="str">
        <f t="shared" si="14"/>
        <v>YES</v>
      </c>
      <c r="G282" s="45">
        <f>'FY26 Estimates'!T284-'FY26 Estimates'!E284</f>
        <v>-18.5</v>
      </c>
      <c r="H282" s="43" t="str">
        <f t="shared" si="12"/>
        <v>YES</v>
      </c>
      <c r="I282" s="43" t="str">
        <f t="shared" si="13"/>
        <v>NO</v>
      </c>
    </row>
    <row r="283" spans="1:9" x14ac:dyDescent="0.35">
      <c r="A283" s="33">
        <v>505</v>
      </c>
      <c r="B283" s="34" t="s">
        <v>209</v>
      </c>
      <c r="C283" s="34" t="s">
        <v>212</v>
      </c>
      <c r="D283" s="43" t="s">
        <v>447</v>
      </c>
      <c r="E283" s="44">
        <v>0</v>
      </c>
      <c r="F283" s="43" t="str">
        <f t="shared" si="14"/>
        <v>NO</v>
      </c>
      <c r="G283" s="45">
        <f>'FY26 Estimates'!T285-'FY26 Estimates'!E285</f>
        <v>-3</v>
      </c>
      <c r="H283" s="43" t="str">
        <f t="shared" si="12"/>
        <v>YES</v>
      </c>
      <c r="I283" s="43" t="str">
        <f t="shared" si="13"/>
        <v>NO</v>
      </c>
    </row>
    <row r="284" spans="1:9" x14ac:dyDescent="0.35">
      <c r="A284" s="33">
        <v>506</v>
      </c>
      <c r="B284" s="34" t="s">
        <v>209</v>
      </c>
      <c r="C284" s="34" t="s">
        <v>213</v>
      </c>
      <c r="D284" s="43" t="s">
        <v>447</v>
      </c>
      <c r="E284" s="44">
        <v>1</v>
      </c>
      <c r="F284" s="43" t="str">
        <f t="shared" si="14"/>
        <v>YES</v>
      </c>
      <c r="G284" s="45">
        <f>'FY26 Estimates'!T286-'FY26 Estimates'!E286</f>
        <v>-28.2</v>
      </c>
      <c r="H284" s="43" t="str">
        <f t="shared" si="12"/>
        <v>YES</v>
      </c>
      <c r="I284" s="43" t="str">
        <f t="shared" si="13"/>
        <v>NO</v>
      </c>
    </row>
    <row r="285" spans="1:9" x14ac:dyDescent="0.35">
      <c r="A285" s="33">
        <v>507</v>
      </c>
      <c r="B285" s="34" t="s">
        <v>175</v>
      </c>
      <c r="C285" s="34" t="s">
        <v>177</v>
      </c>
      <c r="D285" s="43" t="s">
        <v>447</v>
      </c>
      <c r="E285" s="44">
        <v>0</v>
      </c>
      <c r="F285" s="43" t="str">
        <f t="shared" si="14"/>
        <v>NO</v>
      </c>
      <c r="G285" s="45">
        <f>'FY26 Estimates'!T287-'FY26 Estimates'!E287</f>
        <v>-3</v>
      </c>
      <c r="H285" s="43" t="str">
        <f t="shared" si="12"/>
        <v>YES</v>
      </c>
      <c r="I285" s="43" t="str">
        <f t="shared" si="13"/>
        <v>NO</v>
      </c>
    </row>
    <row r="286" spans="1:9" x14ac:dyDescent="0.35">
      <c r="A286" s="33">
        <v>508</v>
      </c>
      <c r="B286" s="34" t="s">
        <v>69</v>
      </c>
      <c r="C286" s="34" t="s">
        <v>73</v>
      </c>
      <c r="D286" s="43" t="s">
        <v>447</v>
      </c>
      <c r="E286" s="44">
        <v>0</v>
      </c>
      <c r="F286" s="43" t="str">
        <f t="shared" si="14"/>
        <v>NO</v>
      </c>
      <c r="G286" s="45">
        <f>'FY26 Estimates'!T288-'FY26 Estimates'!E288</f>
        <v>-9.6999999999999993</v>
      </c>
      <c r="H286" s="43" t="str">
        <f t="shared" si="12"/>
        <v>YES</v>
      </c>
      <c r="I286" s="43" t="str">
        <f t="shared" si="13"/>
        <v>NO</v>
      </c>
    </row>
    <row r="287" spans="1:9" x14ac:dyDescent="0.35">
      <c r="A287" s="33">
        <v>509</v>
      </c>
      <c r="B287" s="34" t="s">
        <v>382</v>
      </c>
      <c r="C287" s="34" t="s">
        <v>389</v>
      </c>
      <c r="D287" s="43" t="s">
        <v>447</v>
      </c>
      <c r="E287" s="44">
        <v>0</v>
      </c>
      <c r="F287" s="43" t="str">
        <f t="shared" si="14"/>
        <v>NO</v>
      </c>
      <c r="G287" s="45">
        <f>'FY26 Estimates'!T289-'FY26 Estimates'!E289</f>
        <v>-4.4000000000000004</v>
      </c>
      <c r="H287" s="43" t="str">
        <f t="shared" si="12"/>
        <v>YES</v>
      </c>
      <c r="I287" s="43" t="str">
        <f t="shared" si="13"/>
        <v>NO</v>
      </c>
    </row>
    <row r="288" spans="1:9" x14ac:dyDescent="0.35">
      <c r="A288" s="33">
        <v>511</v>
      </c>
      <c r="B288" s="34" t="s">
        <v>166</v>
      </c>
      <c r="C288" s="34" t="s">
        <v>168</v>
      </c>
      <c r="D288" s="43" t="s">
        <v>447</v>
      </c>
      <c r="E288" s="44">
        <v>0</v>
      </c>
      <c r="F288" s="43" t="str">
        <f t="shared" si="14"/>
        <v>NO</v>
      </c>
      <c r="G288" s="45">
        <f>'FY26 Estimates'!T290-'FY26 Estimates'!E290</f>
        <v>9.6999999999999993</v>
      </c>
      <c r="H288" s="43" t="str">
        <f t="shared" si="12"/>
        <v>NO</v>
      </c>
      <c r="I288" s="43" t="str">
        <f t="shared" si="13"/>
        <v>NO</v>
      </c>
    </row>
    <row r="289" spans="1:9" x14ac:dyDescent="0.35">
      <c r="A289" s="33">
        <v>512</v>
      </c>
      <c r="B289" s="34" t="s">
        <v>193</v>
      </c>
      <c r="C289" s="34" t="s">
        <v>199</v>
      </c>
      <c r="D289" s="43" t="s">
        <v>447</v>
      </c>
      <c r="E289" s="44">
        <v>1</v>
      </c>
      <c r="F289" s="43" t="str">
        <f t="shared" si="14"/>
        <v>YES</v>
      </c>
      <c r="G289" s="45">
        <f>'FY26 Estimates'!T291-'FY26 Estimates'!E291</f>
        <v>97.6</v>
      </c>
      <c r="H289" s="43" t="str">
        <f t="shared" si="12"/>
        <v>NO</v>
      </c>
      <c r="I289" s="43" t="str">
        <f t="shared" si="13"/>
        <v>NO</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8F94D-E6AE-4FD6-90C3-2B409AE311AD}">
  <dimension ref="A1:B6"/>
  <sheetViews>
    <sheetView workbookViewId="0"/>
  </sheetViews>
  <sheetFormatPr defaultRowHeight="15" x14ac:dyDescent="0.35"/>
  <cols>
    <col min="1" max="1" width="18.3984375" bestFit="1" customWidth="1"/>
  </cols>
  <sheetData>
    <row r="1" spans="1:2" x14ac:dyDescent="0.35">
      <c r="A1" s="62" t="s">
        <v>419</v>
      </c>
      <c r="B1" s="14">
        <v>4569</v>
      </c>
    </row>
    <row r="2" spans="1:2" x14ac:dyDescent="0.35">
      <c r="A2" s="62" t="s">
        <v>420</v>
      </c>
      <c r="B2" s="14">
        <v>4706</v>
      </c>
    </row>
    <row r="3" spans="1:2" x14ac:dyDescent="0.35">
      <c r="A3" s="62" t="s">
        <v>427</v>
      </c>
      <c r="B3" s="14">
        <v>4846</v>
      </c>
    </row>
    <row r="4" spans="1:2" x14ac:dyDescent="0.35">
      <c r="A4" s="62" t="s">
        <v>429</v>
      </c>
      <c r="B4" s="14">
        <v>5103</v>
      </c>
    </row>
    <row r="5" spans="1:2" x14ac:dyDescent="0.35">
      <c r="A5" s="62" t="s">
        <v>435</v>
      </c>
      <c r="B5" s="14">
        <v>5378</v>
      </c>
    </row>
    <row r="6" spans="1:2" x14ac:dyDescent="0.35">
      <c r="A6" s="62" t="s">
        <v>508</v>
      </c>
      <c r="B6" s="14">
        <v>5615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FY26 Estimates</vt:lpstr>
      <vt:lpstr>Calculations for Weightings</vt:lpstr>
      <vt:lpstr>3Yr Avg</vt:lpstr>
      <vt:lpstr>BASE History</vt:lpstr>
      <vt:lpstr>'FY26 Estimates'!Print_Area</vt:lpstr>
      <vt:lpstr>'FY26 Estimates'!Print_Titles</vt:lpstr>
    </vt:vector>
  </TitlesOfParts>
  <Company>Kansas State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Barnes</dc:creator>
  <cp:lastModifiedBy>Sara McCullah</cp:lastModifiedBy>
  <cp:lastPrinted>2025-01-21T15:50:08Z</cp:lastPrinted>
  <dcterms:created xsi:type="dcterms:W3CDTF">2021-01-12T17:32:16Z</dcterms:created>
  <dcterms:modified xsi:type="dcterms:W3CDTF">2025-04-23T17:56:01Z</dcterms:modified>
</cp:coreProperties>
</file>